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5 класс" sheetId="9" r:id="rId1"/>
    <sheet name="6 класс" sheetId="2" r:id="rId2"/>
    <sheet name="7 класс" sheetId="4" r:id="rId3"/>
    <sheet name="8 класс" sheetId="5" r:id="rId4"/>
    <sheet name="9 класс" sheetId="6" r:id="rId5"/>
    <sheet name="10 класс" sheetId="7" r:id="rId6"/>
    <sheet name="11 класс" sheetId="8" r:id="rId7"/>
  </sheets>
  <definedNames>
    <definedName name="_xlnm._FilterDatabase" localSheetId="5" hidden="1">'10 класс'!$A$18:$N$20</definedName>
    <definedName name="_xlnm._FilterDatabase" localSheetId="6" hidden="1">'11 класс'!$A$18:$N$20</definedName>
    <definedName name="_xlnm._FilterDatabase" localSheetId="0" hidden="1">'5 класс'!$A$18:$N$20</definedName>
    <definedName name="_xlnm._FilterDatabase" localSheetId="1" hidden="1">'6 класс'!$A$18:$N$20</definedName>
    <definedName name="_xlnm._FilterDatabase" localSheetId="2" hidden="1">'7 класс'!$A$18:$N$20</definedName>
    <definedName name="_xlnm._FilterDatabase" localSheetId="3" hidden="1">'8 класс'!$A$18:$N$20</definedName>
    <definedName name="_xlnm._FilterDatabase" localSheetId="4" hidden="1">'9 класс'!$A$18:$N$20</definedName>
  </definedNames>
  <calcPr calcId="145621"/>
</workbook>
</file>

<file path=xl/calcChain.xml><?xml version="1.0" encoding="utf-8"?>
<calcChain xmlns="http://schemas.openxmlformats.org/spreadsheetml/2006/main">
  <c r="Z20" i="8" l="1"/>
  <c r="AA20" i="8"/>
  <c r="AB20" i="8"/>
  <c r="AC20" i="8"/>
  <c r="AD20" i="8"/>
  <c r="AE20" i="8"/>
  <c r="AF20" i="8"/>
  <c r="AG20" i="8"/>
  <c r="AH20" i="8"/>
  <c r="AI20" i="8" s="1"/>
  <c r="AJ20" i="8" s="1"/>
  <c r="Z21" i="8"/>
  <c r="AA21" i="8"/>
  <c r="AB21" i="8"/>
  <c r="AC21" i="8"/>
  <c r="AD21" i="8"/>
  <c r="AE21" i="8"/>
  <c r="AF21" i="8"/>
  <c r="AG21" i="8"/>
  <c r="AH21" i="8"/>
  <c r="Z22" i="8"/>
  <c r="AA22" i="8"/>
  <c r="AB22" i="8"/>
  <c r="AC22" i="8"/>
  <c r="AD22" i="8"/>
  <c r="AE22" i="8"/>
  <c r="AF22" i="8"/>
  <c r="AG22" i="8"/>
  <c r="AH22" i="8"/>
  <c r="AI28" i="8" s="1"/>
  <c r="AJ28" i="8" s="1"/>
  <c r="Z23" i="8"/>
  <c r="AA23" i="8"/>
  <c r="AB23" i="8"/>
  <c r="AC23" i="8"/>
  <c r="AD23" i="8"/>
  <c r="AE23" i="8"/>
  <c r="AF23" i="8"/>
  <c r="AG23" i="8"/>
  <c r="AH23" i="8"/>
  <c r="Z24" i="8"/>
  <c r="AA24" i="8"/>
  <c r="AB24" i="8"/>
  <c r="AC24" i="8"/>
  <c r="AD24" i="8"/>
  <c r="AE24" i="8"/>
  <c r="AF24" i="8"/>
  <c r="AG24" i="8"/>
  <c r="AH24" i="8"/>
  <c r="AI21" i="8" s="1"/>
  <c r="AJ21" i="8" s="1"/>
  <c r="Z25" i="8"/>
  <c r="AA25" i="8"/>
  <c r="AB25" i="8"/>
  <c r="AC25" i="8"/>
  <c r="AD25" i="8"/>
  <c r="AE25" i="8"/>
  <c r="AF25" i="8"/>
  <c r="AG25" i="8"/>
  <c r="AH25" i="8"/>
  <c r="Z26" i="8"/>
  <c r="AA26" i="8"/>
  <c r="AB26" i="8"/>
  <c r="AC26" i="8"/>
  <c r="AD26" i="8"/>
  <c r="AE26" i="8"/>
  <c r="AF26" i="8"/>
  <c r="AG26" i="8"/>
  <c r="AH26" i="8"/>
  <c r="Z27" i="8"/>
  <c r="AA27" i="8"/>
  <c r="AB27" i="8"/>
  <c r="AC27" i="8"/>
  <c r="AD27" i="8"/>
  <c r="AE27" i="8"/>
  <c r="AF27" i="8"/>
  <c r="AG27" i="8"/>
  <c r="AH27" i="8"/>
  <c r="Z28" i="8"/>
  <c r="AA28" i="8"/>
  <c r="AB28" i="8"/>
  <c r="AC28" i="8"/>
  <c r="AD28" i="8"/>
  <c r="AE28" i="8"/>
  <c r="AF28" i="8"/>
  <c r="AG28" i="8"/>
  <c r="AH28" i="8"/>
  <c r="AI25" i="8" s="1"/>
  <c r="AJ25" i="8" s="1"/>
  <c r="Z29" i="8"/>
  <c r="AA29" i="8"/>
  <c r="AB29" i="8"/>
  <c r="AC29" i="8"/>
  <c r="AD29" i="8"/>
  <c r="AE29" i="8"/>
  <c r="AF29" i="8"/>
  <c r="AG29" i="8"/>
  <c r="AH29" i="8"/>
  <c r="Z30" i="8"/>
  <c r="AA30" i="8"/>
  <c r="AB30" i="8"/>
  <c r="AC30" i="8"/>
  <c r="AD30" i="8"/>
  <c r="AE30" i="8"/>
  <c r="AF30" i="8"/>
  <c r="AG30" i="8"/>
  <c r="AH30" i="8"/>
  <c r="Z31" i="8"/>
  <c r="AA31" i="8"/>
  <c r="AB31" i="8"/>
  <c r="AC31" i="8"/>
  <c r="AD31" i="8"/>
  <c r="AE31" i="8"/>
  <c r="AF31" i="8"/>
  <c r="AG31" i="8"/>
  <c r="AH31" i="8"/>
  <c r="Z32" i="8"/>
  <c r="AA32" i="8"/>
  <c r="AB32" i="8"/>
  <c r="AC32" i="8"/>
  <c r="AD32" i="8"/>
  <c r="AE32" i="8"/>
  <c r="AF32" i="8"/>
  <c r="AG32" i="8"/>
  <c r="AH32" i="8"/>
  <c r="AI29" i="8" s="1"/>
  <c r="AJ29" i="8" s="1"/>
  <c r="Z33" i="8"/>
  <c r="AA33" i="8"/>
  <c r="AB33" i="8"/>
  <c r="AC33" i="8"/>
  <c r="AD33" i="8"/>
  <c r="AE33" i="8"/>
  <c r="AF33" i="8"/>
  <c r="AG33" i="8"/>
  <c r="AH33" i="8"/>
  <c r="Z34" i="8"/>
  <c r="AA34" i="8"/>
  <c r="AB34" i="8"/>
  <c r="AC34" i="8"/>
  <c r="AD34" i="8"/>
  <c r="AE34" i="8"/>
  <c r="AF34" i="8"/>
  <c r="AG34" i="8"/>
  <c r="AH34" i="8"/>
  <c r="Z35" i="8"/>
  <c r="AA35" i="8"/>
  <c r="AB35" i="8"/>
  <c r="AC35" i="8"/>
  <c r="AD35" i="8"/>
  <c r="AE35" i="8"/>
  <c r="AF35" i="8"/>
  <c r="AG35" i="8"/>
  <c r="AH35" i="8"/>
  <c r="Z36" i="8"/>
  <c r="AA36" i="8"/>
  <c r="AB36" i="8"/>
  <c r="AC36" i="8"/>
  <c r="AD36" i="8"/>
  <c r="AE36" i="8"/>
  <c r="AF36" i="8"/>
  <c r="AG36" i="8"/>
  <c r="AH36" i="8"/>
  <c r="AI33" i="8" s="1"/>
  <c r="AJ33" i="8" s="1"/>
  <c r="Z37" i="8"/>
  <c r="AA37" i="8"/>
  <c r="AB37" i="8"/>
  <c r="AC37" i="8"/>
  <c r="AD37" i="8"/>
  <c r="AE37" i="8"/>
  <c r="AF37" i="8"/>
  <c r="AG37" i="8"/>
  <c r="AH37" i="8"/>
  <c r="Z38" i="8"/>
  <c r="AA38" i="8"/>
  <c r="AB38" i="8"/>
  <c r="AC38" i="8"/>
  <c r="AD38" i="8"/>
  <c r="AE38" i="8"/>
  <c r="AF38" i="8"/>
  <c r="AG38" i="8"/>
  <c r="AH38" i="8"/>
  <c r="Z39" i="8"/>
  <c r="AA39" i="8"/>
  <c r="AB39" i="8"/>
  <c r="AC39" i="8"/>
  <c r="AD39" i="8"/>
  <c r="AE39" i="8"/>
  <c r="AF39" i="8"/>
  <c r="AG39" i="8"/>
  <c r="AH39" i="8"/>
  <c r="Z40" i="8"/>
  <c r="AA40" i="8"/>
  <c r="AB40" i="8"/>
  <c r="AC40" i="8"/>
  <c r="AD40" i="8"/>
  <c r="AE40" i="8"/>
  <c r="AF40" i="8"/>
  <c r="AG40" i="8"/>
  <c r="AH40" i="8"/>
  <c r="AI37" i="8" s="1"/>
  <c r="AJ37" i="8" s="1"/>
  <c r="Z41" i="8"/>
  <c r="AA41" i="8"/>
  <c r="AB41" i="8"/>
  <c r="AC41" i="8"/>
  <c r="AD41" i="8"/>
  <c r="AE41" i="8"/>
  <c r="AF41" i="8"/>
  <c r="AG41" i="8"/>
  <c r="AH41" i="8"/>
  <c r="Z42" i="8"/>
  <c r="AA42" i="8"/>
  <c r="AB42" i="8"/>
  <c r="AC42" i="8"/>
  <c r="AD42" i="8"/>
  <c r="AE42" i="8"/>
  <c r="AF42" i="8"/>
  <c r="AG42" i="8"/>
  <c r="AH42" i="8"/>
  <c r="Z43" i="8"/>
  <c r="AA43" i="8"/>
  <c r="AB43" i="8"/>
  <c r="AC43" i="8"/>
  <c r="AD43" i="8"/>
  <c r="AE43" i="8"/>
  <c r="AF43" i="8"/>
  <c r="AG43" i="8"/>
  <c r="AH43" i="8"/>
  <c r="Z44" i="8"/>
  <c r="AA44" i="8"/>
  <c r="AB44" i="8"/>
  <c r="AC44" i="8"/>
  <c r="AD44" i="8"/>
  <c r="AE44" i="8"/>
  <c r="AF44" i="8"/>
  <c r="AG44" i="8"/>
  <c r="AH44" i="8"/>
  <c r="AI41" i="8" s="1"/>
  <c r="AJ41" i="8" s="1"/>
  <c r="Z45" i="8"/>
  <c r="AA45" i="8"/>
  <c r="AB45" i="8"/>
  <c r="AC45" i="8"/>
  <c r="AD45" i="8"/>
  <c r="AE45" i="8"/>
  <c r="AF45" i="8"/>
  <c r="AG45" i="8"/>
  <c r="AH45" i="8"/>
  <c r="Z46" i="8"/>
  <c r="AA46" i="8"/>
  <c r="AB46" i="8"/>
  <c r="AC46" i="8"/>
  <c r="AD46" i="8"/>
  <c r="AE46" i="8"/>
  <c r="AF46" i="8"/>
  <c r="AG46" i="8"/>
  <c r="AH46" i="8"/>
  <c r="Z47" i="8"/>
  <c r="Z48" i="8"/>
  <c r="AI45" i="8"/>
  <c r="AJ45" i="8" s="1"/>
  <c r="Z49" i="8"/>
  <c r="Z50" i="8"/>
  <c r="Z51" i="8"/>
  <c r="Z52" i="8"/>
  <c r="Z53" i="8"/>
  <c r="Z54" i="8"/>
  <c r="Z55" i="8"/>
  <c r="Z56" i="8"/>
  <c r="Z57" i="8"/>
  <c r="Z58" i="8"/>
  <c r="Z59" i="8"/>
  <c r="Z60" i="8"/>
  <c r="Z61" i="8"/>
  <c r="Z62" i="8"/>
  <c r="Z63" i="8"/>
  <c r="Z64" i="8"/>
  <c r="Z65" i="8"/>
  <c r="Z66" i="8"/>
  <c r="Z67" i="8"/>
  <c r="L21" i="8"/>
  <c r="M21" i="8" s="1"/>
  <c r="L22" i="8"/>
  <c r="L23" i="8"/>
  <c r="M23" i="8" s="1"/>
  <c r="L24" i="8"/>
  <c r="L25" i="8"/>
  <c r="M25" i="8" s="1"/>
  <c r="L26" i="8"/>
  <c r="L27" i="8"/>
  <c r="M27" i="8" s="1"/>
  <c r="L28" i="8"/>
  <c r="L29" i="8"/>
  <c r="M29" i="8" s="1"/>
  <c r="L30" i="8"/>
  <c r="M30" i="8" s="1"/>
  <c r="L31" i="8"/>
  <c r="M31" i="8" s="1"/>
  <c r="L32" i="8"/>
  <c r="M32" i="8" s="1"/>
  <c r="L33" i="8"/>
  <c r="M33" i="8" s="1"/>
  <c r="L34" i="8"/>
  <c r="M34" i="8" s="1"/>
  <c r="L35" i="8"/>
  <c r="M35" i="8" s="1"/>
  <c r="L36" i="8"/>
  <c r="M36" i="8" s="1"/>
  <c r="L37" i="8"/>
  <c r="M37" i="8" s="1"/>
  <c r="L38" i="8"/>
  <c r="M38" i="8" s="1"/>
  <c r="L39" i="8"/>
  <c r="M39" i="8" s="1"/>
  <c r="L40" i="8"/>
  <c r="M40" i="8" s="1"/>
  <c r="L41" i="8"/>
  <c r="M41" i="8" s="1"/>
  <c r="L42" i="8"/>
  <c r="M42" i="8" s="1"/>
  <c r="L43" i="8"/>
  <c r="M43" i="8" s="1"/>
  <c r="L44" i="8"/>
  <c r="M44" i="8" s="1"/>
  <c r="L45" i="8"/>
  <c r="M45" i="8" s="1"/>
  <c r="L46" i="8"/>
  <c r="M46" i="8" s="1"/>
  <c r="Z20" i="7"/>
  <c r="AA20" i="7"/>
  <c r="AB20" i="7"/>
  <c r="AC20" i="7"/>
  <c r="AD20" i="7"/>
  <c r="AE20" i="7"/>
  <c r="AF20" i="7"/>
  <c r="AG20" i="7"/>
  <c r="AH20" i="7"/>
  <c r="Z21" i="7"/>
  <c r="AA21" i="7"/>
  <c r="AB21" i="7"/>
  <c r="AC21" i="7"/>
  <c r="AD21" i="7"/>
  <c r="AE21" i="7"/>
  <c r="AF21" i="7"/>
  <c r="AG21" i="7"/>
  <c r="AI20" i="7" s="1"/>
  <c r="AJ20" i="7" s="1"/>
  <c r="AH21" i="7"/>
  <c r="Z22" i="7"/>
  <c r="AA22" i="7"/>
  <c r="AB22" i="7"/>
  <c r="AC22" i="7"/>
  <c r="AD22" i="7"/>
  <c r="AE22" i="7"/>
  <c r="AF22" i="7"/>
  <c r="AG22" i="7"/>
  <c r="AH22" i="7"/>
  <c r="Z23" i="7"/>
  <c r="AA23" i="7"/>
  <c r="AB23" i="7"/>
  <c r="AC23" i="7"/>
  <c r="AD23" i="7"/>
  <c r="AE23" i="7"/>
  <c r="AF23" i="7"/>
  <c r="AG23" i="7"/>
  <c r="AI21" i="7" s="1"/>
  <c r="AJ21" i="7" s="1"/>
  <c r="AH23" i="7"/>
  <c r="Z24" i="7"/>
  <c r="AA24" i="7"/>
  <c r="AB24" i="7"/>
  <c r="AC24" i="7"/>
  <c r="AD24" i="7"/>
  <c r="AE24" i="7"/>
  <c r="AF24" i="7"/>
  <c r="AG24" i="7"/>
  <c r="AH24" i="7"/>
  <c r="Z25" i="7"/>
  <c r="AA25" i="7"/>
  <c r="AB25" i="7"/>
  <c r="AC25" i="7"/>
  <c r="AD25" i="7"/>
  <c r="AE25" i="7"/>
  <c r="AF25" i="7"/>
  <c r="AG25" i="7"/>
  <c r="AH25" i="7"/>
  <c r="Z26" i="7"/>
  <c r="AA26" i="7"/>
  <c r="AB26" i="7"/>
  <c r="AC26" i="7"/>
  <c r="AD26" i="7"/>
  <c r="AE26" i="7"/>
  <c r="AF26" i="7"/>
  <c r="AG26" i="7"/>
  <c r="AH26" i="7"/>
  <c r="Z27" i="7"/>
  <c r="AA27" i="7"/>
  <c r="AB27" i="7"/>
  <c r="AC27" i="7"/>
  <c r="AD27" i="7"/>
  <c r="AE27" i="7"/>
  <c r="AF27" i="7"/>
  <c r="AG27" i="7"/>
  <c r="AI25" i="7" s="1"/>
  <c r="AJ25" i="7" s="1"/>
  <c r="AH27" i="7"/>
  <c r="Z28" i="7"/>
  <c r="AA28" i="7"/>
  <c r="AB28" i="7"/>
  <c r="AC28" i="7"/>
  <c r="AD28" i="7"/>
  <c r="AE28" i="7"/>
  <c r="AF28" i="7"/>
  <c r="AG28" i="7"/>
  <c r="AH28" i="7"/>
  <c r="Z29" i="7"/>
  <c r="AA29" i="7"/>
  <c r="AB29" i="7"/>
  <c r="AC29" i="7"/>
  <c r="AD29" i="7"/>
  <c r="AE29" i="7"/>
  <c r="AF29" i="7"/>
  <c r="AG29" i="7"/>
  <c r="AH29" i="7"/>
  <c r="Z30" i="7"/>
  <c r="AA30" i="7"/>
  <c r="AB30" i="7"/>
  <c r="AC30" i="7"/>
  <c r="AD30" i="7"/>
  <c r="AE30" i="7"/>
  <c r="AF30" i="7"/>
  <c r="AG30" i="7"/>
  <c r="AH30" i="7"/>
  <c r="Z31" i="7"/>
  <c r="AA31" i="7"/>
  <c r="AB31" i="7"/>
  <c r="AC31" i="7"/>
  <c r="AD31" i="7"/>
  <c r="AE31" i="7"/>
  <c r="AF31" i="7"/>
  <c r="AG31" i="7"/>
  <c r="AI29" i="7" s="1"/>
  <c r="AJ29" i="7" s="1"/>
  <c r="AH31" i="7"/>
  <c r="Z32" i="7"/>
  <c r="AA32" i="7"/>
  <c r="AB32" i="7"/>
  <c r="AC32" i="7"/>
  <c r="AD32" i="7"/>
  <c r="AE32" i="7"/>
  <c r="AF32" i="7"/>
  <c r="AG32" i="7"/>
  <c r="AH32" i="7"/>
  <c r="Z33" i="7"/>
  <c r="AA33" i="7"/>
  <c r="AB33" i="7"/>
  <c r="AC33" i="7"/>
  <c r="AD33" i="7"/>
  <c r="AE33" i="7"/>
  <c r="AF33" i="7"/>
  <c r="AG33" i="7"/>
  <c r="AH33" i="7"/>
  <c r="Z34" i="7"/>
  <c r="AA34" i="7"/>
  <c r="AB34" i="7"/>
  <c r="AC34" i="7"/>
  <c r="AD34" i="7"/>
  <c r="AE34" i="7"/>
  <c r="AF34" i="7"/>
  <c r="AG34" i="7"/>
  <c r="AH34" i="7"/>
  <c r="Z35" i="7"/>
  <c r="AA35" i="7"/>
  <c r="AB35" i="7"/>
  <c r="AC35" i="7"/>
  <c r="AD35" i="7"/>
  <c r="AE35" i="7"/>
  <c r="AF35" i="7"/>
  <c r="AG35" i="7"/>
  <c r="AI33" i="7" s="1"/>
  <c r="AJ33" i="7" s="1"/>
  <c r="AH35" i="7"/>
  <c r="Z36" i="7"/>
  <c r="AA36" i="7"/>
  <c r="AB36" i="7"/>
  <c r="AC36" i="7"/>
  <c r="AD36" i="7"/>
  <c r="AE36" i="7"/>
  <c r="AF36" i="7"/>
  <c r="AG36" i="7"/>
  <c r="AH36" i="7"/>
  <c r="Z37" i="7"/>
  <c r="AA37" i="7"/>
  <c r="AB37" i="7"/>
  <c r="AC37" i="7"/>
  <c r="AD37" i="7"/>
  <c r="AE37" i="7"/>
  <c r="AF37" i="7"/>
  <c r="AG37" i="7"/>
  <c r="AH37" i="7"/>
  <c r="Z38" i="7"/>
  <c r="AA38" i="7"/>
  <c r="AB38" i="7"/>
  <c r="AC38" i="7"/>
  <c r="AD38" i="7"/>
  <c r="AE38" i="7"/>
  <c r="AF38" i="7"/>
  <c r="AG38" i="7"/>
  <c r="AH38" i="7"/>
  <c r="Z39" i="7"/>
  <c r="AA39" i="7"/>
  <c r="AB39" i="7"/>
  <c r="AC39" i="7"/>
  <c r="AD39" i="7"/>
  <c r="AE39" i="7"/>
  <c r="AF39" i="7"/>
  <c r="AG39" i="7"/>
  <c r="AI37" i="7" s="1"/>
  <c r="AJ37" i="7" s="1"/>
  <c r="AH39" i="7"/>
  <c r="Z40" i="7"/>
  <c r="AA40" i="7"/>
  <c r="AB40" i="7"/>
  <c r="AC40" i="7"/>
  <c r="AD40" i="7"/>
  <c r="AE40" i="7"/>
  <c r="AF40" i="7"/>
  <c r="AG40" i="7"/>
  <c r="AH40" i="7"/>
  <c r="Z41" i="7"/>
  <c r="AA41" i="7"/>
  <c r="AB41" i="7"/>
  <c r="AC41" i="7"/>
  <c r="AD41" i="7"/>
  <c r="AE41" i="7"/>
  <c r="AF41" i="7"/>
  <c r="AG41" i="7"/>
  <c r="AH41" i="7"/>
  <c r="Z42" i="7"/>
  <c r="AA42" i="7"/>
  <c r="AB42" i="7"/>
  <c r="AC42" i="7"/>
  <c r="AD42" i="7"/>
  <c r="AE42" i="7"/>
  <c r="AF42" i="7"/>
  <c r="AG42" i="7"/>
  <c r="AH42" i="7"/>
  <c r="Z43" i="7"/>
  <c r="AA43" i="7"/>
  <c r="AB43" i="7"/>
  <c r="AC43" i="7"/>
  <c r="AD43" i="7"/>
  <c r="AE43" i="7"/>
  <c r="AF43" i="7"/>
  <c r="AG43" i="7"/>
  <c r="AI41" i="7" s="1"/>
  <c r="AJ41" i="7" s="1"/>
  <c r="AH43" i="7"/>
  <c r="Z44" i="7"/>
  <c r="AA44" i="7"/>
  <c r="AB44" i="7"/>
  <c r="AC44" i="7"/>
  <c r="AD44" i="7"/>
  <c r="AE44" i="7"/>
  <c r="AF44" i="7"/>
  <c r="AG44" i="7"/>
  <c r="AH44" i="7"/>
  <c r="Z45" i="7"/>
  <c r="AA45" i="7"/>
  <c r="AB45" i="7"/>
  <c r="AC45" i="7"/>
  <c r="AD45" i="7"/>
  <c r="AE45" i="7"/>
  <c r="AF45" i="7"/>
  <c r="AG45" i="7"/>
  <c r="AH45" i="7"/>
  <c r="Z46" i="7"/>
  <c r="AA46" i="7"/>
  <c r="AB46" i="7"/>
  <c r="AC46" i="7"/>
  <c r="AD46" i="7"/>
  <c r="AE46" i="7"/>
  <c r="AF46" i="7"/>
  <c r="AG46" i="7"/>
  <c r="AH46" i="7"/>
  <c r="Z47" i="7"/>
  <c r="AA47" i="7"/>
  <c r="AB47" i="7"/>
  <c r="AC47" i="7"/>
  <c r="AD47" i="7"/>
  <c r="AE47" i="7"/>
  <c r="AF47" i="7"/>
  <c r="AG47" i="7"/>
  <c r="AI45" i="7" s="1"/>
  <c r="AJ45" i="7" s="1"/>
  <c r="AH47" i="7"/>
  <c r="Z48" i="7"/>
  <c r="AA48" i="7"/>
  <c r="AB48" i="7"/>
  <c r="AC48" i="7"/>
  <c r="AD48" i="7"/>
  <c r="AE48" i="7"/>
  <c r="AF48" i="7"/>
  <c r="AG48" i="7"/>
  <c r="AH48" i="7"/>
  <c r="Z49" i="7"/>
  <c r="AA49" i="7"/>
  <c r="AB49" i="7"/>
  <c r="AC49" i="7"/>
  <c r="AD49" i="7"/>
  <c r="AE49" i="7"/>
  <c r="AF49" i="7"/>
  <c r="AG49" i="7"/>
  <c r="AH49" i="7"/>
  <c r="Z50" i="7"/>
  <c r="AA50" i="7"/>
  <c r="AB50" i="7"/>
  <c r="AC50" i="7"/>
  <c r="AD50" i="7"/>
  <c r="AE50" i="7"/>
  <c r="AF50" i="7"/>
  <c r="AG50" i="7"/>
  <c r="AH50" i="7"/>
  <c r="Z51" i="7"/>
  <c r="AA51" i="7"/>
  <c r="AB51" i="7"/>
  <c r="AC51" i="7"/>
  <c r="AD51" i="7"/>
  <c r="AE51" i="7"/>
  <c r="AF51" i="7"/>
  <c r="AG51" i="7"/>
  <c r="AI49" i="7" s="1"/>
  <c r="AJ49" i="7" s="1"/>
  <c r="AH51" i="7"/>
  <c r="L21" i="7"/>
  <c r="M21" i="7" s="1"/>
  <c r="L22" i="7"/>
  <c r="L23" i="7"/>
  <c r="M23" i="7" s="1"/>
  <c r="L24" i="7"/>
  <c r="L25" i="7"/>
  <c r="M25" i="7" s="1"/>
  <c r="L26" i="7"/>
  <c r="L27" i="7"/>
  <c r="M27" i="7" s="1"/>
  <c r="L28" i="7"/>
  <c r="L29" i="7"/>
  <c r="M29" i="7" s="1"/>
  <c r="L30" i="7"/>
  <c r="L31" i="7"/>
  <c r="M31" i="7" s="1"/>
  <c r="L32" i="7"/>
  <c r="L33" i="7"/>
  <c r="M33" i="7" s="1"/>
  <c r="L34" i="7"/>
  <c r="L35" i="7"/>
  <c r="L36" i="7"/>
  <c r="M36" i="7" s="1"/>
  <c r="L37" i="7"/>
  <c r="M37" i="7"/>
  <c r="L38" i="7"/>
  <c r="L39" i="7"/>
  <c r="L40" i="7"/>
  <c r="M40" i="7" s="1"/>
  <c r="L41" i="7"/>
  <c r="M41" i="7"/>
  <c r="L42" i="7"/>
  <c r="M42" i="7" s="1"/>
  <c r="L43" i="7"/>
  <c r="M43" i="7"/>
  <c r="L44" i="7"/>
  <c r="M44" i="7" s="1"/>
  <c r="L45" i="7"/>
  <c r="M45" i="7"/>
  <c r="L46" i="7"/>
  <c r="M46" i="7" s="1"/>
  <c r="L47" i="7"/>
  <c r="M47" i="7"/>
  <c r="L48" i="7"/>
  <c r="M48" i="7" s="1"/>
  <c r="L49" i="7"/>
  <c r="M49" i="7"/>
  <c r="L50" i="7"/>
  <c r="M50" i="7" s="1"/>
  <c r="L51" i="7"/>
  <c r="M51" i="7"/>
  <c r="Z20" i="6"/>
  <c r="AA20" i="6"/>
  <c r="AB20" i="6"/>
  <c r="AC20" i="6"/>
  <c r="AD20" i="6"/>
  <c r="AE20" i="6"/>
  <c r="AF20" i="6"/>
  <c r="AI20" i="6" s="1"/>
  <c r="AJ20" i="6" s="1"/>
  <c r="AG20" i="6"/>
  <c r="AH20" i="6"/>
  <c r="Z21" i="6"/>
  <c r="AA21" i="6"/>
  <c r="AB21" i="6"/>
  <c r="AC21" i="6"/>
  <c r="AD21" i="6"/>
  <c r="AE21" i="6"/>
  <c r="AF21" i="6"/>
  <c r="AG21" i="6"/>
  <c r="AH21" i="6"/>
  <c r="Z22" i="6"/>
  <c r="AA22" i="6"/>
  <c r="AB22" i="6"/>
  <c r="AC22" i="6"/>
  <c r="AD22" i="6"/>
  <c r="AE22" i="6"/>
  <c r="AF22" i="6"/>
  <c r="AI21" i="6" s="1"/>
  <c r="AJ21" i="6" s="1"/>
  <c r="AG22" i="6"/>
  <c r="AH22" i="6"/>
  <c r="Z23" i="6"/>
  <c r="AA23" i="6"/>
  <c r="AB23" i="6"/>
  <c r="AC23" i="6"/>
  <c r="AD23" i="6"/>
  <c r="AE23" i="6"/>
  <c r="AF23" i="6"/>
  <c r="AG23" i="6"/>
  <c r="AH23" i="6"/>
  <c r="Z24" i="6"/>
  <c r="AA24" i="6"/>
  <c r="AB24" i="6"/>
  <c r="AC24" i="6"/>
  <c r="AD24" i="6"/>
  <c r="AE24" i="6"/>
  <c r="AF24" i="6"/>
  <c r="AI23" i="6" s="1"/>
  <c r="AJ23" i="6" s="1"/>
  <c r="AG24" i="6"/>
  <c r="AH24" i="6"/>
  <c r="Z25" i="6"/>
  <c r="AA25" i="6"/>
  <c r="AB25" i="6"/>
  <c r="AC25" i="6"/>
  <c r="AD25" i="6"/>
  <c r="AE25" i="6"/>
  <c r="AF25" i="6"/>
  <c r="AG25" i="6"/>
  <c r="AH25" i="6"/>
  <c r="Z26" i="6"/>
  <c r="AA26" i="6"/>
  <c r="AB26" i="6"/>
  <c r="AC26" i="6"/>
  <c r="AD26" i="6"/>
  <c r="AE26" i="6"/>
  <c r="AF26" i="6"/>
  <c r="AI25" i="6" s="1"/>
  <c r="AJ25" i="6" s="1"/>
  <c r="AG26" i="6"/>
  <c r="AH26" i="6"/>
  <c r="Z27" i="6"/>
  <c r="AA27" i="6"/>
  <c r="AB27" i="6"/>
  <c r="AC27" i="6"/>
  <c r="AD27" i="6"/>
  <c r="AE27" i="6"/>
  <c r="AF27" i="6"/>
  <c r="AG27" i="6"/>
  <c r="AH27" i="6"/>
  <c r="Z28" i="6"/>
  <c r="AA28" i="6"/>
  <c r="AB28" i="6"/>
  <c r="AC28" i="6"/>
  <c r="AD28" i="6"/>
  <c r="AE28" i="6"/>
  <c r="AF28" i="6"/>
  <c r="AI27" i="6" s="1"/>
  <c r="AJ27" i="6" s="1"/>
  <c r="AG28" i="6"/>
  <c r="AH28" i="6"/>
  <c r="Z29" i="6"/>
  <c r="AA29" i="6"/>
  <c r="AB29" i="6"/>
  <c r="AC29" i="6"/>
  <c r="AD29" i="6"/>
  <c r="AE29" i="6"/>
  <c r="AF29" i="6"/>
  <c r="AG29" i="6"/>
  <c r="AH29" i="6"/>
  <c r="Z30" i="6"/>
  <c r="AA30" i="6"/>
  <c r="AB30" i="6"/>
  <c r="AC30" i="6"/>
  <c r="AD30" i="6"/>
  <c r="AE30" i="6"/>
  <c r="AF30" i="6"/>
  <c r="AI29" i="6" s="1"/>
  <c r="AJ29" i="6" s="1"/>
  <c r="AG30" i="6"/>
  <c r="AH30" i="6"/>
  <c r="Z31" i="6"/>
  <c r="AA31" i="6"/>
  <c r="AB31" i="6"/>
  <c r="AC31" i="6"/>
  <c r="AD31" i="6"/>
  <c r="AE31" i="6"/>
  <c r="AF31" i="6"/>
  <c r="AG31" i="6"/>
  <c r="AH31" i="6"/>
  <c r="Z32" i="6"/>
  <c r="AA32" i="6"/>
  <c r="AB32" i="6"/>
  <c r="AC32" i="6"/>
  <c r="AD32" i="6"/>
  <c r="AE32" i="6"/>
  <c r="AF32" i="6"/>
  <c r="AI31" i="6" s="1"/>
  <c r="AJ31" i="6" s="1"/>
  <c r="AG32" i="6"/>
  <c r="AH32" i="6"/>
  <c r="Z33" i="6"/>
  <c r="AA33" i="6"/>
  <c r="AB33" i="6"/>
  <c r="AC33" i="6"/>
  <c r="AD33" i="6"/>
  <c r="AE33" i="6"/>
  <c r="AF33" i="6"/>
  <c r="AG33" i="6"/>
  <c r="AH33" i="6"/>
  <c r="Z34" i="6"/>
  <c r="AA34" i="6"/>
  <c r="AB34" i="6"/>
  <c r="AC34" i="6"/>
  <c r="AD34" i="6"/>
  <c r="AE34" i="6"/>
  <c r="AF34" i="6"/>
  <c r="AI33" i="6" s="1"/>
  <c r="AJ33" i="6" s="1"/>
  <c r="AG34" i="6"/>
  <c r="AH34" i="6"/>
  <c r="Z35" i="6"/>
  <c r="AA35" i="6"/>
  <c r="AB35" i="6"/>
  <c r="AC35" i="6"/>
  <c r="AD35" i="6"/>
  <c r="AE35" i="6"/>
  <c r="AF35" i="6"/>
  <c r="AG35" i="6"/>
  <c r="AH35" i="6"/>
  <c r="Z36" i="6"/>
  <c r="AA36" i="6"/>
  <c r="AB36" i="6"/>
  <c r="AC36" i="6"/>
  <c r="AD36" i="6"/>
  <c r="AE36" i="6"/>
  <c r="AF36" i="6"/>
  <c r="AG36" i="6"/>
  <c r="AH36" i="6"/>
  <c r="Z37" i="6"/>
  <c r="AA37" i="6"/>
  <c r="AB37" i="6"/>
  <c r="AC37" i="6"/>
  <c r="AD37" i="6"/>
  <c r="AE37" i="6"/>
  <c r="AF37" i="6"/>
  <c r="AG37" i="6"/>
  <c r="AH37" i="6"/>
  <c r="Z38" i="6"/>
  <c r="AA38" i="6"/>
  <c r="AB38" i="6"/>
  <c r="AC38" i="6"/>
  <c r="AD38" i="6"/>
  <c r="AE38" i="6"/>
  <c r="AF38" i="6"/>
  <c r="AI37" i="6" s="1"/>
  <c r="AJ37" i="6" s="1"/>
  <c r="AG38" i="6"/>
  <c r="AH38" i="6"/>
  <c r="Z39" i="6"/>
  <c r="AA39" i="6"/>
  <c r="AB39" i="6"/>
  <c r="AC39" i="6"/>
  <c r="AD39" i="6"/>
  <c r="AE39" i="6"/>
  <c r="AF39" i="6"/>
  <c r="AG39" i="6"/>
  <c r="AH39" i="6"/>
  <c r="Z40" i="6"/>
  <c r="AA40" i="6"/>
  <c r="AB40" i="6"/>
  <c r="AC40" i="6"/>
  <c r="AD40" i="6"/>
  <c r="AE40" i="6"/>
  <c r="AF40" i="6"/>
  <c r="AG40" i="6"/>
  <c r="AH40" i="6"/>
  <c r="Z41" i="6"/>
  <c r="AA41" i="6"/>
  <c r="AB41" i="6"/>
  <c r="AC41" i="6"/>
  <c r="AD41" i="6"/>
  <c r="AE41" i="6"/>
  <c r="AF41" i="6"/>
  <c r="AG41" i="6"/>
  <c r="AH41" i="6"/>
  <c r="Z42" i="6"/>
  <c r="AA42" i="6"/>
  <c r="AB42" i="6"/>
  <c r="AC42" i="6"/>
  <c r="AD42" i="6"/>
  <c r="AE42" i="6"/>
  <c r="AF42" i="6"/>
  <c r="AI41" i="6" s="1"/>
  <c r="AJ41" i="6" s="1"/>
  <c r="AG42" i="6"/>
  <c r="AH42" i="6"/>
  <c r="Z43" i="6"/>
  <c r="AA43" i="6"/>
  <c r="AB43" i="6"/>
  <c r="AC43" i="6"/>
  <c r="AD43" i="6"/>
  <c r="AE43" i="6"/>
  <c r="AF43" i="6"/>
  <c r="AG43" i="6"/>
  <c r="AH43" i="6"/>
  <c r="Z44" i="6"/>
  <c r="AA44" i="6"/>
  <c r="AB44" i="6"/>
  <c r="AC44" i="6"/>
  <c r="AD44" i="6"/>
  <c r="AE44" i="6"/>
  <c r="AF44" i="6"/>
  <c r="AI43" i="6" s="1"/>
  <c r="AJ43" i="6" s="1"/>
  <c r="AG44" i="6"/>
  <c r="AH44" i="6"/>
  <c r="Z45" i="6"/>
  <c r="AA45" i="6"/>
  <c r="AB45" i="6"/>
  <c r="AC45" i="6"/>
  <c r="AD45" i="6"/>
  <c r="AE45" i="6"/>
  <c r="AF45" i="6"/>
  <c r="AG45" i="6"/>
  <c r="AH45" i="6"/>
  <c r="Z46" i="6"/>
  <c r="AA46" i="6"/>
  <c r="AB46" i="6"/>
  <c r="AC46" i="6"/>
  <c r="AD46" i="6"/>
  <c r="AE46" i="6"/>
  <c r="AF46" i="6"/>
  <c r="AI45" i="6" s="1"/>
  <c r="AJ45" i="6" s="1"/>
  <c r="AG46" i="6"/>
  <c r="AH46" i="6"/>
  <c r="Z47" i="6"/>
  <c r="AA47" i="6"/>
  <c r="AB47" i="6"/>
  <c r="AC47" i="6"/>
  <c r="AD47" i="6"/>
  <c r="AE47" i="6"/>
  <c r="AF47" i="6"/>
  <c r="AG47" i="6"/>
  <c r="AH47" i="6"/>
  <c r="Z48" i="6"/>
  <c r="AA48" i="6"/>
  <c r="AB48" i="6"/>
  <c r="AC48" i="6"/>
  <c r="AD48" i="6"/>
  <c r="AE48" i="6"/>
  <c r="AF48" i="6"/>
  <c r="AI47" i="6" s="1"/>
  <c r="AJ47" i="6" s="1"/>
  <c r="AG48" i="6"/>
  <c r="AH48" i="6"/>
  <c r="Z49" i="6"/>
  <c r="AA49" i="6"/>
  <c r="AB49" i="6"/>
  <c r="AC49" i="6"/>
  <c r="AD49" i="6"/>
  <c r="AE49" i="6"/>
  <c r="AF49" i="6"/>
  <c r="AG49" i="6"/>
  <c r="AH49" i="6"/>
  <c r="Z50" i="6"/>
  <c r="AA50" i="6"/>
  <c r="AB50" i="6"/>
  <c r="AC50" i="6"/>
  <c r="AD50" i="6"/>
  <c r="AE50" i="6"/>
  <c r="AF50" i="6"/>
  <c r="AI49" i="6" s="1"/>
  <c r="AJ49" i="6" s="1"/>
  <c r="AG50" i="6"/>
  <c r="AH50" i="6"/>
  <c r="Z51" i="6"/>
  <c r="AA51" i="6"/>
  <c r="AB51" i="6"/>
  <c r="AC51" i="6"/>
  <c r="AD51" i="6"/>
  <c r="AE51" i="6"/>
  <c r="AF51" i="6"/>
  <c r="AG51" i="6"/>
  <c r="AH51" i="6"/>
  <c r="Z52" i="6"/>
  <c r="AA52" i="6"/>
  <c r="AB52" i="6"/>
  <c r="AC52" i="6"/>
  <c r="AD52" i="6"/>
  <c r="AE52" i="6"/>
  <c r="AF52" i="6"/>
  <c r="AG52" i="6"/>
  <c r="AH52" i="6"/>
  <c r="Z53" i="6"/>
  <c r="AA53" i="6"/>
  <c r="AB53" i="6"/>
  <c r="AC53" i="6"/>
  <c r="AD53" i="6"/>
  <c r="AE53" i="6"/>
  <c r="AF53" i="6"/>
  <c r="AG53" i="6"/>
  <c r="AH53" i="6"/>
  <c r="Z54" i="6"/>
  <c r="AA54" i="6"/>
  <c r="AB54" i="6"/>
  <c r="AC54" i="6"/>
  <c r="AD54" i="6"/>
  <c r="AE54" i="6"/>
  <c r="AF54" i="6"/>
  <c r="AI53" i="6" s="1"/>
  <c r="AJ53" i="6" s="1"/>
  <c r="AG54" i="6"/>
  <c r="AH54" i="6"/>
  <c r="Z55" i="6"/>
  <c r="AA55" i="6"/>
  <c r="AB55" i="6"/>
  <c r="AC55" i="6"/>
  <c r="AD55" i="6"/>
  <c r="AE55" i="6"/>
  <c r="AF55" i="6"/>
  <c r="AG55" i="6"/>
  <c r="AH55" i="6"/>
  <c r="Z56" i="6"/>
  <c r="AA56" i="6"/>
  <c r="AB56" i="6"/>
  <c r="AC56" i="6"/>
  <c r="AD56" i="6"/>
  <c r="AE56" i="6"/>
  <c r="AF56" i="6"/>
  <c r="AG56" i="6"/>
  <c r="AH56" i="6"/>
  <c r="Z57" i="6"/>
  <c r="AA57" i="6"/>
  <c r="AB57" i="6"/>
  <c r="AC57" i="6"/>
  <c r="AD57" i="6"/>
  <c r="AE57" i="6"/>
  <c r="AF57" i="6"/>
  <c r="AG57" i="6"/>
  <c r="AH57" i="6"/>
  <c r="Z58" i="6"/>
  <c r="AA58" i="6"/>
  <c r="AB58" i="6"/>
  <c r="AC58" i="6"/>
  <c r="AD58" i="6"/>
  <c r="AE58" i="6"/>
  <c r="AF58" i="6"/>
  <c r="AI57" i="6" s="1"/>
  <c r="AJ57" i="6" s="1"/>
  <c r="AG58" i="6"/>
  <c r="AH58" i="6"/>
  <c r="Z59" i="6"/>
  <c r="AA59" i="6"/>
  <c r="AB59" i="6"/>
  <c r="AC59" i="6"/>
  <c r="AD59" i="6"/>
  <c r="AE59" i="6"/>
  <c r="AF59" i="6"/>
  <c r="AG59" i="6"/>
  <c r="AH59" i="6"/>
  <c r="Z60" i="6"/>
  <c r="AA60" i="6"/>
  <c r="AB60" i="6"/>
  <c r="AC60" i="6"/>
  <c r="AD60" i="6"/>
  <c r="AE60" i="6"/>
  <c r="AF60" i="6"/>
  <c r="AG60" i="6"/>
  <c r="AH60" i="6"/>
  <c r="Z61" i="6"/>
  <c r="AA61" i="6"/>
  <c r="AB61" i="6"/>
  <c r="AC61" i="6"/>
  <c r="AD61" i="6"/>
  <c r="AE61" i="6"/>
  <c r="AF61" i="6"/>
  <c r="AG61" i="6"/>
  <c r="AH61" i="6"/>
  <c r="Z62" i="6"/>
  <c r="AA62" i="6"/>
  <c r="AB62" i="6"/>
  <c r="AC62" i="6"/>
  <c r="AD62" i="6"/>
  <c r="AE62" i="6"/>
  <c r="AF62" i="6"/>
  <c r="AI61" i="6" s="1"/>
  <c r="AJ61" i="6" s="1"/>
  <c r="AG62" i="6"/>
  <c r="AH62" i="6"/>
  <c r="Z63" i="6"/>
  <c r="AA63" i="6"/>
  <c r="AB63" i="6"/>
  <c r="AC63" i="6"/>
  <c r="AD63" i="6"/>
  <c r="AE63" i="6"/>
  <c r="AF63" i="6"/>
  <c r="AG63" i="6"/>
  <c r="AH63" i="6"/>
  <c r="Z64" i="6"/>
  <c r="AA64" i="6"/>
  <c r="AB64" i="6"/>
  <c r="AC64" i="6"/>
  <c r="AD64" i="6"/>
  <c r="AE64" i="6"/>
  <c r="AF64" i="6"/>
  <c r="AG64" i="6"/>
  <c r="AH64" i="6"/>
  <c r="Z65" i="6"/>
  <c r="AA65" i="6"/>
  <c r="AB65" i="6"/>
  <c r="AC65" i="6"/>
  <c r="AD65" i="6"/>
  <c r="AE65" i="6"/>
  <c r="AF65" i="6"/>
  <c r="AG65" i="6"/>
  <c r="AH65" i="6"/>
  <c r="Z66" i="6"/>
  <c r="AA66" i="6"/>
  <c r="AB66" i="6"/>
  <c r="AC66" i="6"/>
  <c r="AD66" i="6"/>
  <c r="AE66" i="6"/>
  <c r="AF66" i="6"/>
  <c r="AI65" i="6" s="1"/>
  <c r="AJ65" i="6" s="1"/>
  <c r="AG66" i="6"/>
  <c r="AH66" i="6"/>
  <c r="Z67" i="6"/>
  <c r="AA67" i="6"/>
  <c r="AB67" i="6"/>
  <c r="AC67" i="6"/>
  <c r="AD67" i="6"/>
  <c r="AE67" i="6"/>
  <c r="AF67" i="6"/>
  <c r="AG67" i="6"/>
  <c r="AH67" i="6"/>
  <c r="Z68" i="6"/>
  <c r="AA68" i="6"/>
  <c r="AB68" i="6"/>
  <c r="AC68" i="6"/>
  <c r="AD68" i="6"/>
  <c r="AE68" i="6"/>
  <c r="AF68" i="6"/>
  <c r="AG68" i="6"/>
  <c r="AH68" i="6"/>
  <c r="Z69" i="6"/>
  <c r="AA69" i="6"/>
  <c r="AB69" i="6"/>
  <c r="AC69" i="6"/>
  <c r="AD69" i="6"/>
  <c r="AE69" i="6"/>
  <c r="AF69" i="6"/>
  <c r="AG69" i="6"/>
  <c r="AH69" i="6"/>
  <c r="Z70" i="6"/>
  <c r="AA70" i="6"/>
  <c r="AB70" i="6"/>
  <c r="AC70" i="6"/>
  <c r="AD70" i="6"/>
  <c r="AE70" i="6"/>
  <c r="AF70" i="6"/>
  <c r="AI69" i="6" s="1"/>
  <c r="AJ69" i="6" s="1"/>
  <c r="AG70" i="6"/>
  <c r="AH70" i="6"/>
  <c r="Z71" i="6"/>
  <c r="AA71" i="6"/>
  <c r="AB71" i="6"/>
  <c r="AC71" i="6"/>
  <c r="AD71" i="6"/>
  <c r="AE71" i="6"/>
  <c r="AF71" i="6"/>
  <c r="AG71" i="6"/>
  <c r="AH71" i="6"/>
  <c r="Z72" i="6"/>
  <c r="AA72" i="6"/>
  <c r="AB72" i="6"/>
  <c r="AC72" i="6"/>
  <c r="AD72" i="6"/>
  <c r="AE72" i="6"/>
  <c r="AF72" i="6"/>
  <c r="AG72" i="6"/>
  <c r="AH72" i="6"/>
  <c r="Z73" i="6"/>
  <c r="AA73" i="6"/>
  <c r="AB73" i="6"/>
  <c r="AC73" i="6"/>
  <c r="AD73" i="6"/>
  <c r="AE73" i="6"/>
  <c r="AF73" i="6"/>
  <c r="AG73" i="6"/>
  <c r="AH73" i="6"/>
  <c r="Z74" i="6"/>
  <c r="AA74" i="6"/>
  <c r="AB74" i="6"/>
  <c r="AC74" i="6"/>
  <c r="AD74" i="6"/>
  <c r="AE74" i="6"/>
  <c r="AF74" i="6"/>
  <c r="AI73" i="6" s="1"/>
  <c r="AJ73" i="6" s="1"/>
  <c r="AG74" i="6"/>
  <c r="AH74" i="6"/>
  <c r="Z75" i="6"/>
  <c r="AA75" i="6"/>
  <c r="AB75" i="6"/>
  <c r="AC75" i="6"/>
  <c r="AD75" i="6"/>
  <c r="AE75" i="6"/>
  <c r="AF75" i="6"/>
  <c r="AG75" i="6"/>
  <c r="AH75" i="6"/>
  <c r="Z76" i="6"/>
  <c r="AA76" i="6"/>
  <c r="AB76" i="6"/>
  <c r="AC76" i="6"/>
  <c r="AD76" i="6"/>
  <c r="AE76" i="6"/>
  <c r="AF76" i="6"/>
  <c r="AG76" i="6"/>
  <c r="AH76" i="6"/>
  <c r="Z77" i="6"/>
  <c r="AA77" i="6"/>
  <c r="AB77" i="6"/>
  <c r="AC77" i="6"/>
  <c r="AD77" i="6"/>
  <c r="AE77" i="6"/>
  <c r="AF77" i="6"/>
  <c r="AG77" i="6"/>
  <c r="AH77" i="6"/>
  <c r="Z78" i="6"/>
  <c r="AA78" i="6"/>
  <c r="AB78" i="6"/>
  <c r="AC78" i="6"/>
  <c r="AD78" i="6"/>
  <c r="AE78" i="6"/>
  <c r="AF78" i="6"/>
  <c r="AI77" i="6" s="1"/>
  <c r="AJ77" i="6" s="1"/>
  <c r="AG78" i="6"/>
  <c r="AH78" i="6"/>
  <c r="Z79" i="6"/>
  <c r="AA79" i="6"/>
  <c r="AB79" i="6"/>
  <c r="AC79" i="6"/>
  <c r="AD79" i="6"/>
  <c r="AE79" i="6"/>
  <c r="AF79" i="6"/>
  <c r="AG79" i="6"/>
  <c r="AH79" i="6"/>
  <c r="Z80" i="6"/>
  <c r="AA80" i="6"/>
  <c r="AB80" i="6"/>
  <c r="AC80" i="6"/>
  <c r="AD80" i="6"/>
  <c r="AE80" i="6"/>
  <c r="AF80" i="6"/>
  <c r="AG80" i="6"/>
  <c r="AH80" i="6"/>
  <c r="Z81" i="6"/>
  <c r="AA81" i="6"/>
  <c r="AB81" i="6"/>
  <c r="AC81" i="6"/>
  <c r="AD81" i="6"/>
  <c r="AE81" i="6"/>
  <c r="AF81" i="6"/>
  <c r="AG81" i="6"/>
  <c r="AH81" i="6"/>
  <c r="Z82" i="6"/>
  <c r="AA82" i="6"/>
  <c r="AB82" i="6"/>
  <c r="AC82" i="6"/>
  <c r="AD82" i="6"/>
  <c r="AE82" i="6"/>
  <c r="AF82" i="6"/>
  <c r="AI81" i="6" s="1"/>
  <c r="AJ81" i="6" s="1"/>
  <c r="AG82" i="6"/>
  <c r="AH82" i="6"/>
  <c r="Z83" i="6"/>
  <c r="AA83" i="6"/>
  <c r="AB83" i="6"/>
  <c r="AC83" i="6"/>
  <c r="AD83" i="6"/>
  <c r="AE83" i="6"/>
  <c r="AF83" i="6"/>
  <c r="AG83" i="6"/>
  <c r="AH83" i="6"/>
  <c r="Z84" i="6"/>
  <c r="AA84" i="6"/>
  <c r="AB84" i="6"/>
  <c r="AC84" i="6"/>
  <c r="AD84" i="6"/>
  <c r="AE84" i="6"/>
  <c r="AF84" i="6"/>
  <c r="AG84" i="6"/>
  <c r="AH84" i="6"/>
  <c r="Z85" i="6"/>
  <c r="AA85" i="6"/>
  <c r="AB85" i="6"/>
  <c r="AC85" i="6"/>
  <c r="AD85" i="6"/>
  <c r="AE85" i="6"/>
  <c r="AF85" i="6"/>
  <c r="AG85" i="6"/>
  <c r="AH85" i="6"/>
  <c r="Z86" i="6"/>
  <c r="AA86" i="6"/>
  <c r="AB86" i="6"/>
  <c r="AC86" i="6"/>
  <c r="AD86" i="6"/>
  <c r="AE86" i="6"/>
  <c r="AF86" i="6"/>
  <c r="AI85" i="6" s="1"/>
  <c r="AJ85" i="6" s="1"/>
  <c r="AG86" i="6"/>
  <c r="AH86" i="6"/>
  <c r="Z87" i="6"/>
  <c r="AA87" i="6"/>
  <c r="AB87" i="6"/>
  <c r="AC87" i="6"/>
  <c r="AD87" i="6"/>
  <c r="AE87" i="6"/>
  <c r="AF87" i="6"/>
  <c r="AG87" i="6"/>
  <c r="AH87" i="6"/>
  <c r="Z88" i="6"/>
  <c r="AA88" i="6"/>
  <c r="AB88" i="6"/>
  <c r="AC88" i="6"/>
  <c r="AD88" i="6"/>
  <c r="AE88" i="6"/>
  <c r="AF88" i="6"/>
  <c r="AG88" i="6"/>
  <c r="AH88" i="6"/>
  <c r="Z89" i="6"/>
  <c r="AA89" i="6"/>
  <c r="AB89" i="6"/>
  <c r="AC89" i="6"/>
  <c r="AD89" i="6"/>
  <c r="AE89" i="6"/>
  <c r="AF89" i="6"/>
  <c r="AG89" i="6"/>
  <c r="AH89" i="6"/>
  <c r="Z90" i="6"/>
  <c r="AA90" i="6"/>
  <c r="AB90" i="6"/>
  <c r="AC90" i="6"/>
  <c r="AD90" i="6"/>
  <c r="AE90" i="6"/>
  <c r="AF90" i="6"/>
  <c r="AI89" i="6" s="1"/>
  <c r="AJ89" i="6" s="1"/>
  <c r="AG90" i="6"/>
  <c r="AH90" i="6"/>
  <c r="Z91" i="6"/>
  <c r="AA91" i="6"/>
  <c r="AB91" i="6"/>
  <c r="AC91" i="6"/>
  <c r="AD91" i="6"/>
  <c r="AE91" i="6"/>
  <c r="AF91" i="6"/>
  <c r="AG91" i="6"/>
  <c r="AH91" i="6"/>
  <c r="Z92" i="6"/>
  <c r="AA92" i="6"/>
  <c r="AB92" i="6"/>
  <c r="AC92" i="6"/>
  <c r="AD92" i="6"/>
  <c r="AE92" i="6"/>
  <c r="AF92" i="6"/>
  <c r="AG92" i="6"/>
  <c r="AH92" i="6"/>
  <c r="Z93" i="6"/>
  <c r="AA93" i="6"/>
  <c r="AB93" i="6"/>
  <c r="AC93" i="6"/>
  <c r="AD93" i="6"/>
  <c r="AE93" i="6"/>
  <c r="AF93" i="6"/>
  <c r="AG93" i="6"/>
  <c r="AH93" i="6"/>
  <c r="Z94" i="6"/>
  <c r="AA94" i="6"/>
  <c r="AB94" i="6"/>
  <c r="AC94" i="6"/>
  <c r="AD94" i="6"/>
  <c r="AE94" i="6"/>
  <c r="AF94" i="6"/>
  <c r="AI93" i="6" s="1"/>
  <c r="AJ93" i="6" s="1"/>
  <c r="AG94" i="6"/>
  <c r="AH94" i="6"/>
  <c r="Z95" i="6"/>
  <c r="AA95" i="6"/>
  <c r="AB95" i="6"/>
  <c r="AC95" i="6"/>
  <c r="AD95" i="6"/>
  <c r="AE95" i="6"/>
  <c r="AF95" i="6"/>
  <c r="AG95" i="6"/>
  <c r="AH95" i="6"/>
  <c r="Z96" i="6"/>
  <c r="AA96" i="6"/>
  <c r="AB96" i="6"/>
  <c r="AC96" i="6"/>
  <c r="AD96" i="6"/>
  <c r="AE96" i="6"/>
  <c r="AF96" i="6"/>
  <c r="AG96" i="6"/>
  <c r="AH96" i="6"/>
  <c r="Z97" i="6"/>
  <c r="AA97" i="6"/>
  <c r="AB97" i="6"/>
  <c r="AC97" i="6"/>
  <c r="AD97" i="6"/>
  <c r="AE97" i="6"/>
  <c r="AF97" i="6"/>
  <c r="AG97" i="6"/>
  <c r="AH97" i="6"/>
  <c r="AI97" i="6"/>
  <c r="AJ97" i="6" s="1"/>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Z20" i="5"/>
  <c r="AA20" i="5"/>
  <c r="AB20" i="5"/>
  <c r="AC20" i="5"/>
  <c r="AD20" i="5"/>
  <c r="AE20" i="5"/>
  <c r="AF20" i="5"/>
  <c r="AG20" i="5"/>
  <c r="AH20" i="5"/>
  <c r="Z21" i="5"/>
  <c r="AA21" i="5"/>
  <c r="AB21" i="5"/>
  <c r="AC21" i="5"/>
  <c r="AD21" i="5"/>
  <c r="AE21" i="5"/>
  <c r="AI20" i="5" s="1"/>
  <c r="AJ20" i="5" s="1"/>
  <c r="AF21" i="5"/>
  <c r="AG21" i="5"/>
  <c r="AH21" i="5"/>
  <c r="Z22" i="5"/>
  <c r="AA22" i="5"/>
  <c r="AB22" i="5"/>
  <c r="AC22" i="5"/>
  <c r="AD22" i="5"/>
  <c r="AE22" i="5"/>
  <c r="AF22" i="5"/>
  <c r="AG22" i="5"/>
  <c r="AH22" i="5"/>
  <c r="Z23" i="5"/>
  <c r="AA23" i="5"/>
  <c r="AB23" i="5"/>
  <c r="AC23" i="5"/>
  <c r="AD23" i="5"/>
  <c r="AE23" i="5"/>
  <c r="AI21" i="5" s="1"/>
  <c r="AJ21" i="5" s="1"/>
  <c r="AF23" i="5"/>
  <c r="AG23" i="5"/>
  <c r="AH23" i="5"/>
  <c r="Z24" i="5"/>
  <c r="AA24" i="5"/>
  <c r="AB24" i="5"/>
  <c r="AC24" i="5"/>
  <c r="AD24" i="5"/>
  <c r="AE24" i="5"/>
  <c r="AF24" i="5"/>
  <c r="AG24" i="5"/>
  <c r="AH24" i="5"/>
  <c r="Z25" i="5"/>
  <c r="AA25" i="5"/>
  <c r="AB25" i="5"/>
  <c r="AC25" i="5"/>
  <c r="AD25" i="5"/>
  <c r="AE25" i="5"/>
  <c r="AI32" i="5" s="1"/>
  <c r="AJ32" i="5" s="1"/>
  <c r="AF25" i="5"/>
  <c r="AG25" i="5"/>
  <c r="AH25" i="5"/>
  <c r="Z26" i="5"/>
  <c r="AA26" i="5"/>
  <c r="AB26" i="5"/>
  <c r="AC26" i="5"/>
  <c r="AD26" i="5"/>
  <c r="AE26" i="5"/>
  <c r="AF26" i="5"/>
  <c r="AG26" i="5"/>
  <c r="AH26" i="5"/>
  <c r="Z27" i="5"/>
  <c r="AA27" i="5"/>
  <c r="AB27" i="5"/>
  <c r="AC27" i="5"/>
  <c r="AD27" i="5"/>
  <c r="AE27" i="5"/>
  <c r="AI25" i="5" s="1"/>
  <c r="AJ25" i="5" s="1"/>
  <c r="AF27" i="5"/>
  <c r="AG27" i="5"/>
  <c r="AH27" i="5"/>
  <c r="Z28" i="5"/>
  <c r="AA28" i="5"/>
  <c r="AB28" i="5"/>
  <c r="AC28" i="5"/>
  <c r="AD28" i="5"/>
  <c r="AE28" i="5"/>
  <c r="AF28" i="5"/>
  <c r="AG28" i="5"/>
  <c r="AH28" i="5"/>
  <c r="Z29" i="5"/>
  <c r="AA29" i="5"/>
  <c r="AB29" i="5"/>
  <c r="AC29" i="5"/>
  <c r="AD29" i="5"/>
  <c r="AE29" i="5"/>
  <c r="AI36" i="5" s="1"/>
  <c r="AJ36" i="5" s="1"/>
  <c r="AF29" i="5"/>
  <c r="AG29" i="5"/>
  <c r="AH29" i="5"/>
  <c r="Z30" i="5"/>
  <c r="AA30" i="5"/>
  <c r="AB30" i="5"/>
  <c r="AC30" i="5"/>
  <c r="AD30" i="5"/>
  <c r="AE30" i="5"/>
  <c r="AF30" i="5"/>
  <c r="AG30" i="5"/>
  <c r="AH30" i="5"/>
  <c r="Z31" i="5"/>
  <c r="AA31" i="5"/>
  <c r="AB31" i="5"/>
  <c r="AC31" i="5"/>
  <c r="AD31" i="5"/>
  <c r="AE31" i="5"/>
  <c r="AI40" i="5" s="1"/>
  <c r="AJ40" i="5" s="1"/>
  <c r="AF31" i="5"/>
  <c r="AG31" i="5"/>
  <c r="AH31" i="5"/>
  <c r="Z32" i="5"/>
  <c r="AA32" i="5"/>
  <c r="AB32" i="5"/>
  <c r="AC32" i="5"/>
  <c r="AD32" i="5"/>
  <c r="AE32" i="5"/>
  <c r="AF32" i="5"/>
  <c r="AG32" i="5"/>
  <c r="AH32" i="5"/>
  <c r="Z33" i="5"/>
  <c r="AA33" i="5"/>
  <c r="AB33" i="5"/>
  <c r="AC33" i="5"/>
  <c r="AD33" i="5"/>
  <c r="AE33" i="5"/>
  <c r="AI29" i="5" s="1"/>
  <c r="AJ29" i="5" s="1"/>
  <c r="AF33" i="5"/>
  <c r="AG33" i="5"/>
  <c r="AH33" i="5"/>
  <c r="Z34" i="5"/>
  <c r="AA34" i="5"/>
  <c r="AB34" i="5"/>
  <c r="AC34" i="5"/>
  <c r="AD34" i="5"/>
  <c r="AE34" i="5"/>
  <c r="AF34" i="5"/>
  <c r="AG34" i="5"/>
  <c r="AH34" i="5"/>
  <c r="Z35" i="5"/>
  <c r="AA35" i="5"/>
  <c r="AB35" i="5"/>
  <c r="AC35" i="5"/>
  <c r="AD35" i="5"/>
  <c r="AE35" i="5"/>
  <c r="AF35" i="5"/>
  <c r="AG35" i="5"/>
  <c r="AH35" i="5"/>
  <c r="Z36" i="5"/>
  <c r="AA36" i="5"/>
  <c r="AB36" i="5"/>
  <c r="AC36" i="5"/>
  <c r="AD36" i="5"/>
  <c r="AE36" i="5"/>
  <c r="AF36" i="5"/>
  <c r="AG36" i="5"/>
  <c r="AH36" i="5"/>
  <c r="Z37" i="5"/>
  <c r="AA37" i="5"/>
  <c r="AB37" i="5"/>
  <c r="AC37" i="5"/>
  <c r="AD37" i="5"/>
  <c r="AE37" i="5"/>
  <c r="AI33" i="5" s="1"/>
  <c r="AJ33" i="5" s="1"/>
  <c r="AF37" i="5"/>
  <c r="AG37" i="5"/>
  <c r="AH37" i="5"/>
  <c r="Z38" i="5"/>
  <c r="AA38" i="5"/>
  <c r="AB38" i="5"/>
  <c r="AC38" i="5"/>
  <c r="AD38" i="5"/>
  <c r="AE38" i="5"/>
  <c r="AF38" i="5"/>
  <c r="AG38" i="5"/>
  <c r="AH38" i="5"/>
  <c r="Z39" i="5"/>
  <c r="AA39" i="5"/>
  <c r="AB39" i="5"/>
  <c r="AC39" i="5"/>
  <c r="AD39" i="5"/>
  <c r="AE39" i="5"/>
  <c r="AF39" i="5"/>
  <c r="AG39" i="5"/>
  <c r="AH39" i="5"/>
  <c r="Z40" i="5"/>
  <c r="AA40" i="5"/>
  <c r="AB40" i="5"/>
  <c r="AC40" i="5"/>
  <c r="AD40" i="5"/>
  <c r="AE40" i="5"/>
  <c r="AF40" i="5"/>
  <c r="AG40" i="5"/>
  <c r="AH40" i="5"/>
  <c r="Z41" i="5"/>
  <c r="AA41" i="5"/>
  <c r="AB41" i="5"/>
  <c r="AC41" i="5"/>
  <c r="AD41" i="5"/>
  <c r="AE41" i="5"/>
  <c r="AI37" i="5" s="1"/>
  <c r="AJ37" i="5" s="1"/>
  <c r="AF41" i="5"/>
  <c r="AG41" i="5"/>
  <c r="AH41" i="5"/>
  <c r="Z42" i="5"/>
  <c r="AA42" i="5"/>
  <c r="AB42" i="5"/>
  <c r="AC42" i="5"/>
  <c r="AD42" i="5"/>
  <c r="AE42" i="5"/>
  <c r="AF42" i="5"/>
  <c r="AG42" i="5"/>
  <c r="AH42" i="5"/>
  <c r="Z43" i="5"/>
  <c r="AA43" i="5"/>
  <c r="AB43" i="5"/>
  <c r="AC43" i="5"/>
  <c r="AD43" i="5"/>
  <c r="AE43" i="5"/>
  <c r="AI54" i="5" s="1"/>
  <c r="AJ54" i="5" s="1"/>
  <c r="AF43" i="5"/>
  <c r="AG43" i="5"/>
  <c r="AH43" i="5"/>
  <c r="Z44" i="5"/>
  <c r="AA44" i="5"/>
  <c r="AB44" i="5"/>
  <c r="AC44" i="5"/>
  <c r="AD44" i="5"/>
  <c r="AE44" i="5"/>
  <c r="AF44" i="5"/>
  <c r="AG44" i="5"/>
  <c r="AH44" i="5"/>
  <c r="Z45" i="5"/>
  <c r="AA45" i="5"/>
  <c r="AB45" i="5"/>
  <c r="AC45" i="5"/>
  <c r="AD45" i="5"/>
  <c r="AE45" i="5"/>
  <c r="AI41" i="5" s="1"/>
  <c r="AJ41" i="5" s="1"/>
  <c r="AF45" i="5"/>
  <c r="AG45" i="5"/>
  <c r="AH45" i="5"/>
  <c r="Z46" i="5"/>
  <c r="AA46" i="5"/>
  <c r="AB46" i="5"/>
  <c r="AC46" i="5"/>
  <c r="AD46" i="5"/>
  <c r="AE46" i="5"/>
  <c r="AF46" i="5"/>
  <c r="AG46" i="5"/>
  <c r="AH46" i="5"/>
  <c r="Z47" i="5"/>
  <c r="AA47" i="5"/>
  <c r="AB47" i="5"/>
  <c r="AC47" i="5"/>
  <c r="AD47" i="5"/>
  <c r="AE47" i="5"/>
  <c r="AI45" i="5" s="1"/>
  <c r="AJ45" i="5" s="1"/>
  <c r="AF47" i="5"/>
  <c r="AG47" i="5"/>
  <c r="AH47" i="5"/>
  <c r="Z48" i="5"/>
  <c r="AA48" i="5"/>
  <c r="AB48" i="5"/>
  <c r="AC48" i="5"/>
  <c r="AD48" i="5"/>
  <c r="AE48" i="5"/>
  <c r="AF48" i="5"/>
  <c r="AG48" i="5"/>
  <c r="AH48" i="5"/>
  <c r="Z49" i="5"/>
  <c r="AA49" i="5"/>
  <c r="AB49" i="5"/>
  <c r="AC49" i="5"/>
  <c r="AD49" i="5"/>
  <c r="AE49" i="5"/>
  <c r="AI64" i="5" s="1"/>
  <c r="AJ64" i="5" s="1"/>
  <c r="AF49" i="5"/>
  <c r="AG49" i="5"/>
  <c r="AH49" i="5"/>
  <c r="Z50" i="5"/>
  <c r="AA50" i="5"/>
  <c r="AB50" i="5"/>
  <c r="AC50" i="5"/>
  <c r="AD50" i="5"/>
  <c r="AE50" i="5"/>
  <c r="AF50" i="5"/>
  <c r="AG50" i="5"/>
  <c r="AH50" i="5"/>
  <c r="Z51" i="5"/>
  <c r="AA51" i="5"/>
  <c r="AB51" i="5"/>
  <c r="AC51" i="5"/>
  <c r="AD51" i="5"/>
  <c r="AE51" i="5"/>
  <c r="AF51" i="5"/>
  <c r="AG51" i="5"/>
  <c r="AH51" i="5"/>
  <c r="Z52" i="5"/>
  <c r="AA52" i="5"/>
  <c r="AB52" i="5"/>
  <c r="AC52" i="5"/>
  <c r="AD52" i="5"/>
  <c r="AE52" i="5"/>
  <c r="AF52" i="5"/>
  <c r="AG52" i="5"/>
  <c r="AH52" i="5"/>
  <c r="Z53" i="5"/>
  <c r="AA53" i="5"/>
  <c r="AB53" i="5"/>
  <c r="AC53" i="5"/>
  <c r="AD53" i="5"/>
  <c r="AE53" i="5"/>
  <c r="AI49" i="5" s="1"/>
  <c r="AJ49" i="5" s="1"/>
  <c r="AF53" i="5"/>
  <c r="AG53" i="5"/>
  <c r="AH53" i="5"/>
  <c r="Z54" i="5"/>
  <c r="AA54" i="5"/>
  <c r="AB54" i="5"/>
  <c r="AC54" i="5"/>
  <c r="AD54" i="5"/>
  <c r="AE54" i="5"/>
  <c r="AF54" i="5"/>
  <c r="AG54" i="5"/>
  <c r="AH54" i="5"/>
  <c r="Z55" i="5"/>
  <c r="AA55" i="5"/>
  <c r="AB55" i="5"/>
  <c r="AC55" i="5"/>
  <c r="AD55" i="5"/>
  <c r="AE55" i="5"/>
  <c r="AI53" i="5" s="1"/>
  <c r="AJ53" i="5" s="1"/>
  <c r="AF55" i="5"/>
  <c r="AG55" i="5"/>
  <c r="AH55" i="5"/>
  <c r="Z56" i="5"/>
  <c r="AA56" i="5"/>
  <c r="AB56" i="5"/>
  <c r="AC56" i="5"/>
  <c r="AD56" i="5"/>
  <c r="AE56" i="5"/>
  <c r="AF56" i="5"/>
  <c r="AG56" i="5"/>
  <c r="AH56" i="5"/>
  <c r="Z57" i="5"/>
  <c r="AA57" i="5"/>
  <c r="AB57" i="5"/>
  <c r="AC57" i="5"/>
  <c r="AD57" i="5"/>
  <c r="AE57" i="5"/>
  <c r="AI72" i="5" s="1"/>
  <c r="AJ72" i="5" s="1"/>
  <c r="AF57" i="5"/>
  <c r="AG57" i="5"/>
  <c r="AH57" i="5"/>
  <c r="Z58" i="5"/>
  <c r="AA58" i="5"/>
  <c r="AB58" i="5"/>
  <c r="AC58" i="5"/>
  <c r="AD58" i="5"/>
  <c r="AE58" i="5"/>
  <c r="AF58" i="5"/>
  <c r="AG58" i="5"/>
  <c r="AH58" i="5"/>
  <c r="Z59" i="5"/>
  <c r="AA59" i="5"/>
  <c r="AB59" i="5"/>
  <c r="AC59" i="5"/>
  <c r="AD59" i="5"/>
  <c r="AE59" i="5"/>
  <c r="AI57" i="5" s="1"/>
  <c r="AJ57" i="5" s="1"/>
  <c r="AF59" i="5"/>
  <c r="AG59" i="5"/>
  <c r="AH59" i="5"/>
  <c r="Z60" i="5"/>
  <c r="AA60" i="5"/>
  <c r="AB60" i="5"/>
  <c r="AC60" i="5"/>
  <c r="AD60" i="5"/>
  <c r="AE60" i="5"/>
  <c r="AF60" i="5"/>
  <c r="AG60" i="5"/>
  <c r="AH60" i="5"/>
  <c r="Z61" i="5"/>
  <c r="AA61" i="5"/>
  <c r="AB61" i="5"/>
  <c r="AC61" i="5"/>
  <c r="AD61" i="5"/>
  <c r="AE61" i="5"/>
  <c r="AI59" i="5" s="1"/>
  <c r="AJ59" i="5" s="1"/>
  <c r="AF61" i="5"/>
  <c r="AG61" i="5"/>
  <c r="AH61" i="5"/>
  <c r="Z62" i="5"/>
  <c r="AA62" i="5"/>
  <c r="AB62" i="5"/>
  <c r="AC62" i="5"/>
  <c r="AD62" i="5"/>
  <c r="AE62" i="5"/>
  <c r="AF62" i="5"/>
  <c r="AG62" i="5"/>
  <c r="AH62" i="5"/>
  <c r="Z63" i="5"/>
  <c r="AA63" i="5"/>
  <c r="AB63" i="5"/>
  <c r="AC63" i="5"/>
  <c r="AD63" i="5"/>
  <c r="AE63" i="5"/>
  <c r="AI61" i="5" s="1"/>
  <c r="AJ61" i="5" s="1"/>
  <c r="AF63" i="5"/>
  <c r="AG63" i="5"/>
  <c r="AH63" i="5"/>
  <c r="Z64" i="5"/>
  <c r="AA64" i="5"/>
  <c r="AB64" i="5"/>
  <c r="AC64" i="5"/>
  <c r="AD64" i="5"/>
  <c r="AE64" i="5"/>
  <c r="AF64" i="5"/>
  <c r="AG64" i="5"/>
  <c r="AH64" i="5"/>
  <c r="Z65" i="5"/>
  <c r="AA65" i="5"/>
  <c r="AB65" i="5"/>
  <c r="AC65" i="5"/>
  <c r="AD65" i="5"/>
  <c r="AE65" i="5"/>
  <c r="AI84" i="5" s="1"/>
  <c r="AJ84" i="5" s="1"/>
  <c r="AF65" i="5"/>
  <c r="AG65" i="5"/>
  <c r="AH65" i="5"/>
  <c r="Z66" i="5"/>
  <c r="AA66" i="5"/>
  <c r="AB66" i="5"/>
  <c r="AC66" i="5"/>
  <c r="AD66" i="5"/>
  <c r="AE66" i="5"/>
  <c r="AF66" i="5"/>
  <c r="AG66" i="5"/>
  <c r="AH66" i="5"/>
  <c r="Z67" i="5"/>
  <c r="AA67" i="5"/>
  <c r="AB67" i="5"/>
  <c r="AC67" i="5"/>
  <c r="AD67" i="5"/>
  <c r="AE67" i="5"/>
  <c r="AI65" i="5" s="1"/>
  <c r="AJ65" i="5" s="1"/>
  <c r="AF67" i="5"/>
  <c r="AG67" i="5"/>
  <c r="AH67" i="5"/>
  <c r="Z68" i="5"/>
  <c r="AA68" i="5"/>
  <c r="AB68" i="5"/>
  <c r="AC68" i="5"/>
  <c r="AD68" i="5"/>
  <c r="AE68" i="5"/>
  <c r="AF68" i="5"/>
  <c r="AG68" i="5"/>
  <c r="AH68" i="5"/>
  <c r="Z69" i="5"/>
  <c r="AA69" i="5"/>
  <c r="AB69" i="5"/>
  <c r="AC69" i="5"/>
  <c r="AD69" i="5"/>
  <c r="AE69" i="5"/>
  <c r="AI88" i="5" s="1"/>
  <c r="AJ88" i="5" s="1"/>
  <c r="AF69" i="5"/>
  <c r="AG69" i="5"/>
  <c r="AH69" i="5"/>
  <c r="Z70" i="5"/>
  <c r="AA70" i="5"/>
  <c r="AB70" i="5"/>
  <c r="AC70" i="5"/>
  <c r="AD70" i="5"/>
  <c r="AE70" i="5"/>
  <c r="AF70" i="5"/>
  <c r="AG70" i="5"/>
  <c r="AH70" i="5"/>
  <c r="Z71" i="5"/>
  <c r="AA71" i="5"/>
  <c r="AB71" i="5"/>
  <c r="AC71" i="5"/>
  <c r="AD71" i="5"/>
  <c r="AE71" i="5"/>
  <c r="AI69" i="5" s="1"/>
  <c r="AJ69" i="5" s="1"/>
  <c r="AF71" i="5"/>
  <c r="AG71" i="5"/>
  <c r="AH71" i="5"/>
  <c r="Z72" i="5"/>
  <c r="AA72" i="5"/>
  <c r="AB72" i="5"/>
  <c r="AC72" i="5"/>
  <c r="AD72" i="5"/>
  <c r="AE72" i="5"/>
  <c r="AF72" i="5"/>
  <c r="AG72" i="5"/>
  <c r="AH72" i="5"/>
  <c r="Z73" i="5"/>
  <c r="AA73" i="5"/>
  <c r="AB73" i="5"/>
  <c r="AC73" i="5"/>
  <c r="AD73" i="5"/>
  <c r="AE73" i="5"/>
  <c r="AI71" i="5" s="1"/>
  <c r="AJ71" i="5" s="1"/>
  <c r="AF73" i="5"/>
  <c r="AG73" i="5"/>
  <c r="AH73" i="5"/>
  <c r="Z74" i="5"/>
  <c r="AA74" i="5"/>
  <c r="AB74" i="5"/>
  <c r="AC74" i="5"/>
  <c r="AD74" i="5"/>
  <c r="AE74" i="5"/>
  <c r="AF74" i="5"/>
  <c r="AG74" i="5"/>
  <c r="AH74" i="5"/>
  <c r="Z75" i="5"/>
  <c r="AA75" i="5"/>
  <c r="AB75" i="5"/>
  <c r="AC75" i="5"/>
  <c r="AD75" i="5"/>
  <c r="AE75" i="5"/>
  <c r="AI73" i="5" s="1"/>
  <c r="AJ73" i="5" s="1"/>
  <c r="AF75" i="5"/>
  <c r="AG75" i="5"/>
  <c r="AH75" i="5"/>
  <c r="Z76" i="5"/>
  <c r="AA76" i="5"/>
  <c r="AB76" i="5"/>
  <c r="AC76" i="5"/>
  <c r="AD76" i="5"/>
  <c r="AE76" i="5"/>
  <c r="AF76" i="5"/>
  <c r="AG76" i="5"/>
  <c r="AH76" i="5"/>
  <c r="Z77" i="5"/>
  <c r="AA77" i="5"/>
  <c r="AB77" i="5"/>
  <c r="AC77" i="5"/>
  <c r="AD77" i="5"/>
  <c r="AE77" i="5"/>
  <c r="AI75" i="5" s="1"/>
  <c r="AJ75" i="5" s="1"/>
  <c r="AF77" i="5"/>
  <c r="AG77" i="5"/>
  <c r="AH77" i="5"/>
  <c r="Z78" i="5"/>
  <c r="AA78" i="5"/>
  <c r="AB78" i="5"/>
  <c r="AC78" i="5"/>
  <c r="AD78" i="5"/>
  <c r="AE78" i="5"/>
  <c r="AF78" i="5"/>
  <c r="AG78" i="5"/>
  <c r="AH78" i="5"/>
  <c r="Z79" i="5"/>
  <c r="AA79" i="5"/>
  <c r="AB79" i="5"/>
  <c r="AC79" i="5"/>
  <c r="AD79" i="5"/>
  <c r="AE79" i="5"/>
  <c r="AI77" i="5" s="1"/>
  <c r="AJ77" i="5" s="1"/>
  <c r="AF79" i="5"/>
  <c r="AG79" i="5"/>
  <c r="AH79" i="5"/>
  <c r="Z80" i="5"/>
  <c r="AA80" i="5"/>
  <c r="AB80" i="5"/>
  <c r="AC80" i="5"/>
  <c r="AD80" i="5"/>
  <c r="AE80" i="5"/>
  <c r="AF80" i="5"/>
  <c r="AG80" i="5"/>
  <c r="AH80" i="5"/>
  <c r="Z81" i="5"/>
  <c r="AA81" i="5"/>
  <c r="AB81" i="5"/>
  <c r="AC81" i="5"/>
  <c r="AD81" i="5"/>
  <c r="AE81" i="5"/>
  <c r="AI102" i="5" s="1"/>
  <c r="AJ102" i="5" s="1"/>
  <c r="AF81" i="5"/>
  <c r="AG81" i="5"/>
  <c r="AH81" i="5"/>
  <c r="Z82" i="5"/>
  <c r="AA82" i="5"/>
  <c r="AB82" i="5"/>
  <c r="AC82" i="5"/>
  <c r="AD82" i="5"/>
  <c r="AE82" i="5"/>
  <c r="AF82" i="5"/>
  <c r="AG82" i="5"/>
  <c r="AH82" i="5"/>
  <c r="Z83" i="5"/>
  <c r="AA83" i="5"/>
  <c r="AB83" i="5"/>
  <c r="AC83" i="5"/>
  <c r="AD83" i="5"/>
  <c r="AE83" i="5"/>
  <c r="AI81" i="5" s="1"/>
  <c r="AJ81" i="5" s="1"/>
  <c r="AF83" i="5"/>
  <c r="AG83" i="5"/>
  <c r="AH83" i="5"/>
  <c r="Z84" i="5"/>
  <c r="AA84" i="5"/>
  <c r="AB84" i="5"/>
  <c r="AC84" i="5"/>
  <c r="AD84" i="5"/>
  <c r="AE84" i="5"/>
  <c r="AF84" i="5"/>
  <c r="AG84" i="5"/>
  <c r="AH84" i="5"/>
  <c r="Z85" i="5"/>
  <c r="AA85" i="5"/>
  <c r="AB85" i="5"/>
  <c r="AC85" i="5"/>
  <c r="AD85" i="5"/>
  <c r="AE85" i="5"/>
  <c r="AF85" i="5"/>
  <c r="AG85" i="5"/>
  <c r="AH85" i="5"/>
  <c r="Z86" i="5"/>
  <c r="AA86" i="5"/>
  <c r="AB86" i="5"/>
  <c r="AC86" i="5"/>
  <c r="AD86" i="5"/>
  <c r="AE86" i="5"/>
  <c r="AF86" i="5"/>
  <c r="AG86" i="5"/>
  <c r="AH86" i="5"/>
  <c r="Z87" i="5"/>
  <c r="AA87" i="5"/>
  <c r="AB87" i="5"/>
  <c r="AC87" i="5"/>
  <c r="AD87" i="5"/>
  <c r="AE87" i="5"/>
  <c r="AI85" i="5" s="1"/>
  <c r="AJ85" i="5" s="1"/>
  <c r="AF87" i="5"/>
  <c r="AG87" i="5"/>
  <c r="AH87" i="5"/>
  <c r="Z88" i="5"/>
  <c r="AA88" i="5"/>
  <c r="AB88" i="5"/>
  <c r="AC88" i="5"/>
  <c r="AD88" i="5"/>
  <c r="AE88" i="5"/>
  <c r="AF88" i="5"/>
  <c r="AG88" i="5"/>
  <c r="AH88" i="5"/>
  <c r="Z89" i="5"/>
  <c r="AA89" i="5"/>
  <c r="AB89" i="5"/>
  <c r="AC89" i="5"/>
  <c r="AD89" i="5"/>
  <c r="AE89" i="5"/>
  <c r="AF89" i="5"/>
  <c r="AG89" i="5"/>
  <c r="AH89" i="5"/>
  <c r="Z90" i="5"/>
  <c r="AA90" i="5"/>
  <c r="AB90" i="5"/>
  <c r="AC90" i="5"/>
  <c r="AD90" i="5"/>
  <c r="AE90" i="5"/>
  <c r="AF90" i="5"/>
  <c r="AG90" i="5"/>
  <c r="AH90" i="5"/>
  <c r="Z91" i="5"/>
  <c r="AA91" i="5"/>
  <c r="AB91" i="5"/>
  <c r="AC91" i="5"/>
  <c r="AD91" i="5"/>
  <c r="AE91" i="5"/>
  <c r="AI89" i="5" s="1"/>
  <c r="AJ89" i="5" s="1"/>
  <c r="AF91" i="5"/>
  <c r="AG91" i="5"/>
  <c r="AH91" i="5"/>
  <c r="Z92" i="5"/>
  <c r="AA92" i="5"/>
  <c r="AB92" i="5"/>
  <c r="AC92" i="5"/>
  <c r="AD92" i="5"/>
  <c r="AE92" i="5"/>
  <c r="AF92" i="5"/>
  <c r="AG92" i="5"/>
  <c r="AH92" i="5"/>
  <c r="Z93" i="5"/>
  <c r="AA93" i="5"/>
  <c r="AB93" i="5"/>
  <c r="AC93" i="5"/>
  <c r="AD93" i="5"/>
  <c r="AE93" i="5"/>
  <c r="AF93" i="5"/>
  <c r="AG93" i="5"/>
  <c r="AH93" i="5"/>
  <c r="Z94" i="5"/>
  <c r="AA94" i="5"/>
  <c r="AB94" i="5"/>
  <c r="AC94" i="5"/>
  <c r="AD94" i="5"/>
  <c r="AE94" i="5"/>
  <c r="AF94" i="5"/>
  <c r="AG94" i="5"/>
  <c r="AH94" i="5"/>
  <c r="Z95" i="5"/>
  <c r="AA95" i="5"/>
  <c r="AB95" i="5"/>
  <c r="AC95" i="5"/>
  <c r="AD95" i="5"/>
  <c r="AE95" i="5"/>
  <c r="AI93" i="5" s="1"/>
  <c r="AJ93" i="5" s="1"/>
  <c r="AF95" i="5"/>
  <c r="AG95" i="5"/>
  <c r="AH95" i="5"/>
  <c r="Z96" i="5"/>
  <c r="AA96" i="5"/>
  <c r="AB96" i="5"/>
  <c r="AC96" i="5"/>
  <c r="AD96" i="5"/>
  <c r="AE96" i="5"/>
  <c r="AF96" i="5"/>
  <c r="AG96" i="5"/>
  <c r="AH96" i="5"/>
  <c r="Z97" i="5"/>
  <c r="AA97" i="5"/>
  <c r="AB97" i="5"/>
  <c r="AC97" i="5"/>
  <c r="AD97" i="5"/>
  <c r="AE97" i="5"/>
  <c r="AF97" i="5"/>
  <c r="AG97" i="5"/>
  <c r="AH97" i="5"/>
  <c r="Z98" i="5"/>
  <c r="AA98" i="5"/>
  <c r="AB98" i="5"/>
  <c r="AC98" i="5"/>
  <c r="AD98" i="5"/>
  <c r="AE98" i="5"/>
  <c r="AF98" i="5"/>
  <c r="AG98" i="5"/>
  <c r="AH98" i="5"/>
  <c r="Z99" i="5"/>
  <c r="AA99" i="5"/>
  <c r="AB99" i="5"/>
  <c r="AC99" i="5"/>
  <c r="AD99" i="5"/>
  <c r="AE99" i="5"/>
  <c r="AI95" i="5" s="1"/>
  <c r="AJ95" i="5" s="1"/>
  <c r="AF99" i="5"/>
  <c r="AG99" i="5"/>
  <c r="AH99" i="5"/>
  <c r="Z100" i="5"/>
  <c r="AA100" i="5"/>
  <c r="AB100" i="5"/>
  <c r="AC100" i="5"/>
  <c r="AD100" i="5"/>
  <c r="AE100" i="5"/>
  <c r="AF100" i="5"/>
  <c r="AG100" i="5"/>
  <c r="AH100" i="5"/>
  <c r="Z101" i="5"/>
  <c r="AA101" i="5"/>
  <c r="AB101" i="5"/>
  <c r="AC101" i="5"/>
  <c r="AD101" i="5"/>
  <c r="AE101" i="5"/>
  <c r="AF101" i="5"/>
  <c r="AG101" i="5"/>
  <c r="AH101" i="5"/>
  <c r="Z102" i="5"/>
  <c r="AA102" i="5"/>
  <c r="AB102" i="5"/>
  <c r="AC102" i="5"/>
  <c r="AD102" i="5"/>
  <c r="AE102" i="5"/>
  <c r="AF102" i="5"/>
  <c r="AG102" i="5"/>
  <c r="AH102" i="5"/>
  <c r="Z103" i="5"/>
  <c r="AA103" i="5"/>
  <c r="AB103" i="5"/>
  <c r="AC103" i="5"/>
  <c r="AD103" i="5"/>
  <c r="AE103" i="5"/>
  <c r="AI99" i="5" s="1"/>
  <c r="AJ99" i="5" s="1"/>
  <c r="AF103" i="5"/>
  <c r="AG103" i="5"/>
  <c r="AH103" i="5"/>
  <c r="AI103" i="5"/>
  <c r="AJ103" i="5" s="1"/>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Z20" i="4"/>
  <c r="AA20" i="4"/>
  <c r="AB20" i="4"/>
  <c r="AC20" i="4"/>
  <c r="AD20" i="4"/>
  <c r="AI20" i="4" s="1"/>
  <c r="AJ20" i="4" s="1"/>
  <c r="AE20" i="4"/>
  <c r="AF20" i="4"/>
  <c r="AG20" i="4"/>
  <c r="AH20" i="4"/>
  <c r="Z21" i="4"/>
  <c r="AA21" i="4"/>
  <c r="AB21" i="4"/>
  <c r="AC21" i="4"/>
  <c r="AD21" i="4"/>
  <c r="AE21" i="4"/>
  <c r="AF21" i="4"/>
  <c r="AG21" i="4"/>
  <c r="AH21" i="4"/>
  <c r="Z22" i="4"/>
  <c r="AA22" i="4"/>
  <c r="AB22" i="4"/>
  <c r="AC22" i="4"/>
  <c r="AD22" i="4"/>
  <c r="AI28" i="4" s="1"/>
  <c r="AJ28" i="4" s="1"/>
  <c r="AE22" i="4"/>
  <c r="AF22" i="4"/>
  <c r="AG22" i="4"/>
  <c r="AH22" i="4"/>
  <c r="Z23" i="4"/>
  <c r="AA23" i="4"/>
  <c r="AB23" i="4"/>
  <c r="AC23" i="4"/>
  <c r="AD23" i="4"/>
  <c r="AE23" i="4"/>
  <c r="AF23" i="4"/>
  <c r="AG23" i="4"/>
  <c r="AH23" i="4"/>
  <c r="Z24" i="4"/>
  <c r="AA24" i="4"/>
  <c r="AB24" i="4"/>
  <c r="AC24" i="4"/>
  <c r="AD24" i="4"/>
  <c r="AI21" i="4" s="1"/>
  <c r="AJ21" i="4" s="1"/>
  <c r="AE24" i="4"/>
  <c r="AF24" i="4"/>
  <c r="AG24" i="4"/>
  <c r="AH24" i="4"/>
  <c r="Z25" i="4"/>
  <c r="AA25" i="4"/>
  <c r="AB25" i="4"/>
  <c r="AC25" i="4"/>
  <c r="AD25" i="4"/>
  <c r="AE25" i="4"/>
  <c r="AF25" i="4"/>
  <c r="AG25" i="4"/>
  <c r="AH25" i="4"/>
  <c r="Z26" i="4"/>
  <c r="AA26" i="4"/>
  <c r="AB26" i="4"/>
  <c r="AC26" i="4"/>
  <c r="AD26" i="4"/>
  <c r="AE26" i="4"/>
  <c r="AF26" i="4"/>
  <c r="AG26" i="4"/>
  <c r="AH26" i="4"/>
  <c r="Z27" i="4"/>
  <c r="AA27" i="4"/>
  <c r="AB27" i="4"/>
  <c r="AC27" i="4"/>
  <c r="AD27" i="4"/>
  <c r="AE27" i="4"/>
  <c r="AF27" i="4"/>
  <c r="AG27" i="4"/>
  <c r="AH27" i="4"/>
  <c r="Z28" i="4"/>
  <c r="AA28" i="4"/>
  <c r="AB28" i="4"/>
  <c r="AC28" i="4"/>
  <c r="AD28" i="4"/>
  <c r="AI25" i="4" s="1"/>
  <c r="AJ25" i="4" s="1"/>
  <c r="AE28" i="4"/>
  <c r="AF28" i="4"/>
  <c r="AG28" i="4"/>
  <c r="AH28" i="4"/>
  <c r="Z29" i="4"/>
  <c r="AA29" i="4"/>
  <c r="AB29" i="4"/>
  <c r="AC29" i="4"/>
  <c r="AD29" i="4"/>
  <c r="AE29" i="4"/>
  <c r="AF29" i="4"/>
  <c r="AG29" i="4"/>
  <c r="AH29" i="4"/>
  <c r="Z30" i="4"/>
  <c r="AA30" i="4"/>
  <c r="AB30" i="4"/>
  <c r="AC30" i="4"/>
  <c r="AD30" i="4"/>
  <c r="AE30" i="4"/>
  <c r="AF30" i="4"/>
  <c r="AG30" i="4"/>
  <c r="AH30" i="4"/>
  <c r="Z31" i="4"/>
  <c r="AA31" i="4"/>
  <c r="AB31" i="4"/>
  <c r="AC31" i="4"/>
  <c r="AD31" i="4"/>
  <c r="AE31" i="4"/>
  <c r="AF31" i="4"/>
  <c r="AG31" i="4"/>
  <c r="AH31" i="4"/>
  <c r="Z32" i="4"/>
  <c r="AA32" i="4"/>
  <c r="AB32" i="4"/>
  <c r="AC32" i="4"/>
  <c r="AD32" i="4"/>
  <c r="AI29" i="4" s="1"/>
  <c r="AJ29" i="4" s="1"/>
  <c r="AE32" i="4"/>
  <c r="AF32" i="4"/>
  <c r="AG32" i="4"/>
  <c r="AH32" i="4"/>
  <c r="Z33" i="4"/>
  <c r="AA33" i="4"/>
  <c r="AB33" i="4"/>
  <c r="AC33" i="4"/>
  <c r="AD33" i="4"/>
  <c r="AE33" i="4"/>
  <c r="AF33" i="4"/>
  <c r="AG33" i="4"/>
  <c r="AH33" i="4"/>
  <c r="Z34" i="4"/>
  <c r="AA34" i="4"/>
  <c r="AB34" i="4"/>
  <c r="AC34" i="4"/>
  <c r="AD34" i="4"/>
  <c r="AE34" i="4"/>
  <c r="AF34" i="4"/>
  <c r="AG34" i="4"/>
  <c r="AH34" i="4"/>
  <c r="Z35" i="4"/>
  <c r="AA35" i="4"/>
  <c r="AB35" i="4"/>
  <c r="AC35" i="4"/>
  <c r="AD35" i="4"/>
  <c r="AE35" i="4"/>
  <c r="AF35" i="4"/>
  <c r="AG35" i="4"/>
  <c r="AH35" i="4"/>
  <c r="Z36" i="4"/>
  <c r="AA36" i="4"/>
  <c r="AB36" i="4"/>
  <c r="AC36" i="4"/>
  <c r="AD36" i="4"/>
  <c r="AI33" i="4" s="1"/>
  <c r="AJ33" i="4" s="1"/>
  <c r="AE36" i="4"/>
  <c r="AF36" i="4"/>
  <c r="AG36" i="4"/>
  <c r="AH36" i="4"/>
  <c r="Z37" i="4"/>
  <c r="AA37" i="4"/>
  <c r="AB37" i="4"/>
  <c r="AC37" i="4"/>
  <c r="AD37" i="4"/>
  <c r="AE37" i="4"/>
  <c r="AF37" i="4"/>
  <c r="AG37" i="4"/>
  <c r="AH37" i="4"/>
  <c r="Z38" i="4"/>
  <c r="AA38" i="4"/>
  <c r="AB38" i="4"/>
  <c r="AC38" i="4"/>
  <c r="AD38" i="4"/>
  <c r="AE38" i="4"/>
  <c r="AF38" i="4"/>
  <c r="AG38" i="4"/>
  <c r="AH38" i="4"/>
  <c r="Z39" i="4"/>
  <c r="AA39" i="4"/>
  <c r="AB39" i="4"/>
  <c r="AC39" i="4"/>
  <c r="AD39" i="4"/>
  <c r="AE39" i="4"/>
  <c r="AF39" i="4"/>
  <c r="AG39" i="4"/>
  <c r="AH39" i="4"/>
  <c r="Z40" i="4"/>
  <c r="AA40" i="4"/>
  <c r="AB40" i="4"/>
  <c r="AC40" i="4"/>
  <c r="AD40" i="4"/>
  <c r="AI37" i="4" s="1"/>
  <c r="AJ37" i="4" s="1"/>
  <c r="AE40" i="4"/>
  <c r="AF40" i="4"/>
  <c r="AG40" i="4"/>
  <c r="AH40" i="4"/>
  <c r="Z41" i="4"/>
  <c r="AA41" i="4"/>
  <c r="AB41" i="4"/>
  <c r="AC41" i="4"/>
  <c r="AD41" i="4"/>
  <c r="AE41" i="4"/>
  <c r="AF41" i="4"/>
  <c r="AG41" i="4"/>
  <c r="AH41" i="4"/>
  <c r="Z42" i="4"/>
  <c r="AA42" i="4"/>
  <c r="AB42" i="4"/>
  <c r="AC42" i="4"/>
  <c r="AD42" i="4"/>
  <c r="AE42" i="4"/>
  <c r="AF42" i="4"/>
  <c r="AG42" i="4"/>
  <c r="AH42" i="4"/>
  <c r="Z43" i="4"/>
  <c r="AA43" i="4"/>
  <c r="AB43" i="4"/>
  <c r="AC43" i="4"/>
  <c r="AD43" i="4"/>
  <c r="AE43" i="4"/>
  <c r="AF43" i="4"/>
  <c r="AG43" i="4"/>
  <c r="AH43" i="4"/>
  <c r="Z44" i="4"/>
  <c r="AA44" i="4"/>
  <c r="AB44" i="4"/>
  <c r="AC44" i="4"/>
  <c r="AD44" i="4"/>
  <c r="AI41" i="4" s="1"/>
  <c r="AJ41" i="4" s="1"/>
  <c r="AE44" i="4"/>
  <c r="AF44" i="4"/>
  <c r="AG44" i="4"/>
  <c r="AH44" i="4"/>
  <c r="Z45" i="4"/>
  <c r="AA45" i="4"/>
  <c r="AB45" i="4"/>
  <c r="AC45" i="4"/>
  <c r="AD45" i="4"/>
  <c r="AE45" i="4"/>
  <c r="AF45" i="4"/>
  <c r="AG45" i="4"/>
  <c r="AH45" i="4"/>
  <c r="Z46" i="4"/>
  <c r="AA46" i="4"/>
  <c r="AB46" i="4"/>
  <c r="AC46" i="4"/>
  <c r="AD46" i="4"/>
  <c r="AE46" i="4"/>
  <c r="AF46" i="4"/>
  <c r="AG46" i="4"/>
  <c r="AH46" i="4"/>
  <c r="Z47" i="4"/>
  <c r="AA47" i="4"/>
  <c r="AB47" i="4"/>
  <c r="AC47" i="4"/>
  <c r="AD47" i="4"/>
  <c r="AE47" i="4"/>
  <c r="AF47" i="4"/>
  <c r="AG47" i="4"/>
  <c r="AH47" i="4"/>
  <c r="Z48" i="4"/>
  <c r="AA48" i="4"/>
  <c r="AB48" i="4"/>
  <c r="AC48" i="4"/>
  <c r="AD48" i="4"/>
  <c r="AI45" i="4" s="1"/>
  <c r="AJ45" i="4" s="1"/>
  <c r="AE48" i="4"/>
  <c r="AF48" i="4"/>
  <c r="AG48" i="4"/>
  <c r="AH48" i="4"/>
  <c r="Z49" i="4"/>
  <c r="AA49" i="4"/>
  <c r="AB49" i="4"/>
  <c r="AC49" i="4"/>
  <c r="AD49" i="4"/>
  <c r="AE49" i="4"/>
  <c r="AF49" i="4"/>
  <c r="AG49" i="4"/>
  <c r="AH49" i="4"/>
  <c r="Z50" i="4"/>
  <c r="AA50" i="4"/>
  <c r="AB50" i="4"/>
  <c r="AC50" i="4"/>
  <c r="AD50" i="4"/>
  <c r="AE50" i="4"/>
  <c r="AF50" i="4"/>
  <c r="AG50" i="4"/>
  <c r="AH50" i="4"/>
  <c r="Z51" i="4"/>
  <c r="AA51" i="4"/>
  <c r="AB51" i="4"/>
  <c r="AC51" i="4"/>
  <c r="AD51" i="4"/>
  <c r="AE51" i="4"/>
  <c r="AF51" i="4"/>
  <c r="AG51" i="4"/>
  <c r="AH51" i="4"/>
  <c r="Z52" i="4"/>
  <c r="AA52" i="4"/>
  <c r="AB52" i="4"/>
  <c r="AC52" i="4"/>
  <c r="AD52" i="4"/>
  <c r="AI49" i="4" s="1"/>
  <c r="AJ49" i="4" s="1"/>
  <c r="AE52" i="4"/>
  <c r="AF52" i="4"/>
  <c r="AG52" i="4"/>
  <c r="AH52" i="4"/>
  <c r="Z53" i="4"/>
  <c r="AA53" i="4"/>
  <c r="AB53" i="4"/>
  <c r="AC53" i="4"/>
  <c r="AD53" i="4"/>
  <c r="AE53" i="4"/>
  <c r="AF53" i="4"/>
  <c r="AG53" i="4"/>
  <c r="AH53" i="4"/>
  <c r="Z54" i="4"/>
  <c r="AA54" i="4"/>
  <c r="AB54" i="4"/>
  <c r="AC54" i="4"/>
  <c r="AD54" i="4"/>
  <c r="AE54" i="4"/>
  <c r="AF54" i="4"/>
  <c r="AG54" i="4"/>
  <c r="AH54" i="4"/>
  <c r="Z55" i="4"/>
  <c r="AA55" i="4"/>
  <c r="AB55" i="4"/>
  <c r="AC55" i="4"/>
  <c r="AD55" i="4"/>
  <c r="AE55" i="4"/>
  <c r="AF55" i="4"/>
  <c r="AG55" i="4"/>
  <c r="AH55" i="4"/>
  <c r="Z56" i="4"/>
  <c r="AA56" i="4"/>
  <c r="AB56" i="4"/>
  <c r="AC56" i="4"/>
  <c r="AD56" i="4"/>
  <c r="AI53" i="4" s="1"/>
  <c r="AJ53" i="4" s="1"/>
  <c r="AE56" i="4"/>
  <c r="AF56" i="4"/>
  <c r="AG56" i="4"/>
  <c r="AH56" i="4"/>
  <c r="Z57" i="4"/>
  <c r="AA57" i="4"/>
  <c r="AB57" i="4"/>
  <c r="AC57" i="4"/>
  <c r="AD57" i="4"/>
  <c r="AE57" i="4"/>
  <c r="AF57" i="4"/>
  <c r="AG57" i="4"/>
  <c r="AH57" i="4"/>
  <c r="Z58" i="4"/>
  <c r="AA58" i="4"/>
  <c r="AB58" i="4"/>
  <c r="AC58" i="4"/>
  <c r="AD58" i="4"/>
  <c r="AE58" i="4"/>
  <c r="AF58" i="4"/>
  <c r="AG58" i="4"/>
  <c r="AH58" i="4"/>
  <c r="Z59" i="4"/>
  <c r="AA59" i="4"/>
  <c r="AB59" i="4"/>
  <c r="AC59" i="4"/>
  <c r="AD59" i="4"/>
  <c r="AE59" i="4"/>
  <c r="AF59" i="4"/>
  <c r="AG59" i="4"/>
  <c r="AH59" i="4"/>
  <c r="Z60" i="4"/>
  <c r="AA60" i="4"/>
  <c r="AB60" i="4"/>
  <c r="AC60" i="4"/>
  <c r="AD60" i="4"/>
  <c r="AI57" i="4" s="1"/>
  <c r="AJ57" i="4" s="1"/>
  <c r="AE60" i="4"/>
  <c r="AF60" i="4"/>
  <c r="AG60" i="4"/>
  <c r="AH60" i="4"/>
  <c r="Z61" i="4"/>
  <c r="AA61" i="4"/>
  <c r="AB61" i="4"/>
  <c r="AC61" i="4"/>
  <c r="AD61" i="4"/>
  <c r="AE61" i="4"/>
  <c r="AF61" i="4"/>
  <c r="AG61" i="4"/>
  <c r="AH61" i="4"/>
  <c r="Z62" i="4"/>
  <c r="AA62" i="4"/>
  <c r="AB62" i="4"/>
  <c r="AC62" i="4"/>
  <c r="AD62" i="4"/>
  <c r="AE62" i="4"/>
  <c r="AF62" i="4"/>
  <c r="AG62" i="4"/>
  <c r="AH62" i="4"/>
  <c r="Z63" i="4"/>
  <c r="AA63" i="4"/>
  <c r="AB63" i="4"/>
  <c r="AC63" i="4"/>
  <c r="AD63" i="4"/>
  <c r="AE63" i="4"/>
  <c r="AF63" i="4"/>
  <c r="AG63" i="4"/>
  <c r="AH63" i="4"/>
  <c r="Z64" i="4"/>
  <c r="AA64" i="4"/>
  <c r="AB64" i="4"/>
  <c r="AC64" i="4"/>
  <c r="AD64" i="4"/>
  <c r="AI61" i="4" s="1"/>
  <c r="AJ61" i="4" s="1"/>
  <c r="AE64" i="4"/>
  <c r="AF64" i="4"/>
  <c r="AG64" i="4"/>
  <c r="AH64" i="4"/>
  <c r="Z65" i="4"/>
  <c r="AA65" i="4"/>
  <c r="AB65" i="4"/>
  <c r="AC65" i="4"/>
  <c r="AD65" i="4"/>
  <c r="AE65" i="4"/>
  <c r="AF65" i="4"/>
  <c r="AG65" i="4"/>
  <c r="AH65" i="4"/>
  <c r="Z66" i="4"/>
  <c r="AA66" i="4"/>
  <c r="AB66" i="4"/>
  <c r="AC66" i="4"/>
  <c r="AD66" i="4"/>
  <c r="AE66" i="4"/>
  <c r="AF66" i="4"/>
  <c r="AG66" i="4"/>
  <c r="AH66" i="4"/>
  <c r="Z67" i="4"/>
  <c r="AA67" i="4"/>
  <c r="AB67" i="4"/>
  <c r="AC67" i="4"/>
  <c r="AD67" i="4"/>
  <c r="AE67" i="4"/>
  <c r="AF67" i="4"/>
  <c r="AG67" i="4"/>
  <c r="AH67" i="4"/>
  <c r="Z68" i="4"/>
  <c r="AA68" i="4"/>
  <c r="AB68" i="4"/>
  <c r="AC68" i="4"/>
  <c r="AD68" i="4"/>
  <c r="AI65" i="4" s="1"/>
  <c r="AJ65" i="4" s="1"/>
  <c r="AE68" i="4"/>
  <c r="AF68" i="4"/>
  <c r="AG68" i="4"/>
  <c r="AH68" i="4"/>
  <c r="Z69" i="4"/>
  <c r="AA69" i="4"/>
  <c r="AB69" i="4"/>
  <c r="AC69" i="4"/>
  <c r="AD69" i="4"/>
  <c r="AE69" i="4"/>
  <c r="AF69" i="4"/>
  <c r="AG69" i="4"/>
  <c r="AH69" i="4"/>
  <c r="Z70" i="4"/>
  <c r="AA70" i="4"/>
  <c r="AB70" i="4"/>
  <c r="AC70" i="4"/>
  <c r="AD70" i="4"/>
  <c r="AI76" i="4" s="1"/>
  <c r="AJ76" i="4" s="1"/>
  <c r="AE70" i="4"/>
  <c r="AF70" i="4"/>
  <c r="AG70" i="4"/>
  <c r="AH70" i="4"/>
  <c r="Z71" i="4"/>
  <c r="AA71" i="4"/>
  <c r="AB71" i="4"/>
  <c r="AC71" i="4"/>
  <c r="AD71" i="4"/>
  <c r="AE71" i="4"/>
  <c r="AF71" i="4"/>
  <c r="AG71" i="4"/>
  <c r="AH71" i="4"/>
  <c r="Z72" i="4"/>
  <c r="AA72" i="4"/>
  <c r="AB72" i="4"/>
  <c r="AC72" i="4"/>
  <c r="AD72" i="4"/>
  <c r="AI69" i="4" s="1"/>
  <c r="AJ69" i="4" s="1"/>
  <c r="AE72" i="4"/>
  <c r="AF72" i="4"/>
  <c r="AG72" i="4"/>
  <c r="AH72" i="4"/>
  <c r="Z73" i="4"/>
  <c r="AA73" i="4"/>
  <c r="AB73" i="4"/>
  <c r="AC73" i="4"/>
  <c r="AD73" i="4"/>
  <c r="AE73" i="4"/>
  <c r="AF73" i="4"/>
  <c r="AG73" i="4"/>
  <c r="AH73" i="4"/>
  <c r="Z74" i="4"/>
  <c r="AA74" i="4"/>
  <c r="AB74" i="4"/>
  <c r="AC74" i="4"/>
  <c r="AD74" i="4"/>
  <c r="AE74" i="4"/>
  <c r="AF74" i="4"/>
  <c r="AG74" i="4"/>
  <c r="AH74" i="4"/>
  <c r="Z75" i="4"/>
  <c r="AA75" i="4"/>
  <c r="AB75" i="4"/>
  <c r="AC75" i="4"/>
  <c r="AD75" i="4"/>
  <c r="AE75" i="4"/>
  <c r="AF75" i="4"/>
  <c r="AG75" i="4"/>
  <c r="AH75" i="4"/>
  <c r="Z76" i="4"/>
  <c r="AA76" i="4"/>
  <c r="AB76" i="4"/>
  <c r="AC76" i="4"/>
  <c r="AD76" i="4"/>
  <c r="AI73" i="4" s="1"/>
  <c r="AJ73" i="4" s="1"/>
  <c r="AE76" i="4"/>
  <c r="AF76" i="4"/>
  <c r="AG76" i="4"/>
  <c r="AH76" i="4"/>
  <c r="Z77" i="4"/>
  <c r="AA77" i="4"/>
  <c r="AB77" i="4"/>
  <c r="AC77" i="4"/>
  <c r="AD77" i="4"/>
  <c r="AE77" i="4"/>
  <c r="AF77" i="4"/>
  <c r="AG77" i="4"/>
  <c r="AH77" i="4"/>
  <c r="Z78" i="4"/>
  <c r="AA78" i="4"/>
  <c r="AB78" i="4"/>
  <c r="AC78" i="4"/>
  <c r="AD78" i="4"/>
  <c r="AE78" i="4"/>
  <c r="AF78" i="4"/>
  <c r="AG78" i="4"/>
  <c r="AH78" i="4"/>
  <c r="Z79" i="4"/>
  <c r="AA79" i="4"/>
  <c r="AB79" i="4"/>
  <c r="AC79" i="4"/>
  <c r="AD79" i="4"/>
  <c r="AE79" i="4"/>
  <c r="AF79" i="4"/>
  <c r="AG79" i="4"/>
  <c r="AH79" i="4"/>
  <c r="Z80" i="4"/>
  <c r="AA80" i="4"/>
  <c r="AB80" i="4"/>
  <c r="AC80" i="4"/>
  <c r="AD80" i="4"/>
  <c r="AI77" i="4" s="1"/>
  <c r="AJ77" i="4" s="1"/>
  <c r="AE80" i="4"/>
  <c r="AF80" i="4"/>
  <c r="AG80" i="4"/>
  <c r="AH80" i="4"/>
  <c r="Z81" i="4"/>
  <c r="AA81" i="4"/>
  <c r="AB81" i="4"/>
  <c r="AC81" i="4"/>
  <c r="AD81" i="4"/>
  <c r="AE81" i="4"/>
  <c r="AF81" i="4"/>
  <c r="AG81" i="4"/>
  <c r="AH81" i="4"/>
  <c r="Z82" i="4"/>
  <c r="AA82" i="4"/>
  <c r="AB82" i="4"/>
  <c r="AC82" i="4"/>
  <c r="AD82" i="4"/>
  <c r="AE82" i="4"/>
  <c r="AF82" i="4"/>
  <c r="AG82" i="4"/>
  <c r="AH82" i="4"/>
  <c r="Z83" i="4"/>
  <c r="AA83" i="4"/>
  <c r="AB83" i="4"/>
  <c r="AC83" i="4"/>
  <c r="AD83" i="4"/>
  <c r="AE83" i="4"/>
  <c r="AF83" i="4"/>
  <c r="AG83" i="4"/>
  <c r="AH83" i="4"/>
  <c r="Z84" i="4"/>
  <c r="AA84" i="4"/>
  <c r="AB84" i="4"/>
  <c r="AC84" i="4"/>
  <c r="AD84" i="4"/>
  <c r="AI81" i="4" s="1"/>
  <c r="AJ81" i="4" s="1"/>
  <c r="AE84" i="4"/>
  <c r="AF84" i="4"/>
  <c r="AG84" i="4"/>
  <c r="AH84" i="4"/>
  <c r="Z85" i="4"/>
  <c r="AA85" i="4"/>
  <c r="AB85" i="4"/>
  <c r="AC85" i="4"/>
  <c r="AD85" i="4"/>
  <c r="AE85" i="4"/>
  <c r="AF85" i="4"/>
  <c r="AG85" i="4"/>
  <c r="AH85" i="4"/>
  <c r="Z86" i="4"/>
  <c r="AA86" i="4"/>
  <c r="AB86" i="4"/>
  <c r="AC86" i="4"/>
  <c r="AD86" i="4"/>
  <c r="AE86" i="4"/>
  <c r="AF86" i="4"/>
  <c r="AG86" i="4"/>
  <c r="AH86" i="4"/>
  <c r="Z87" i="4"/>
  <c r="AA87" i="4"/>
  <c r="AB87" i="4"/>
  <c r="AC87" i="4"/>
  <c r="AD87" i="4"/>
  <c r="AE87" i="4"/>
  <c r="AF87" i="4"/>
  <c r="AG87" i="4"/>
  <c r="AH87" i="4"/>
  <c r="Z88" i="4"/>
  <c r="AA88" i="4"/>
  <c r="AB88" i="4"/>
  <c r="AC88" i="4"/>
  <c r="AD88" i="4"/>
  <c r="AI85" i="4" s="1"/>
  <c r="AJ85" i="4" s="1"/>
  <c r="AE88" i="4"/>
  <c r="AF88" i="4"/>
  <c r="AG88" i="4"/>
  <c r="AH88" i="4"/>
  <c r="Z89" i="4"/>
  <c r="AA89" i="4"/>
  <c r="AB89" i="4"/>
  <c r="AC89" i="4"/>
  <c r="AD89" i="4"/>
  <c r="AE89" i="4"/>
  <c r="AF89" i="4"/>
  <c r="AG89" i="4"/>
  <c r="AH89" i="4"/>
  <c r="Z90" i="4"/>
  <c r="AA90" i="4"/>
  <c r="AB90" i="4"/>
  <c r="AC90" i="4"/>
  <c r="AD90" i="4"/>
  <c r="AI94" i="4" s="1"/>
  <c r="AJ94" i="4" s="1"/>
  <c r="AE90" i="4"/>
  <c r="AF90" i="4"/>
  <c r="AG90" i="4"/>
  <c r="AH90" i="4"/>
  <c r="Z91" i="4"/>
  <c r="AA91" i="4"/>
  <c r="AB91" i="4"/>
  <c r="AC91" i="4"/>
  <c r="AD91" i="4"/>
  <c r="AE91" i="4"/>
  <c r="AF91" i="4"/>
  <c r="AG91" i="4"/>
  <c r="AH91" i="4"/>
  <c r="Z92" i="4"/>
  <c r="AA92" i="4"/>
  <c r="AB92" i="4"/>
  <c r="AC92" i="4"/>
  <c r="AD92" i="4"/>
  <c r="AI89" i="4" s="1"/>
  <c r="AJ89" i="4" s="1"/>
  <c r="AE92" i="4"/>
  <c r="AF92" i="4"/>
  <c r="AG92" i="4"/>
  <c r="AH92" i="4"/>
  <c r="Z93" i="4"/>
  <c r="AA93" i="4"/>
  <c r="AB93" i="4"/>
  <c r="AC93" i="4"/>
  <c r="AD93" i="4"/>
  <c r="AE93" i="4"/>
  <c r="AF93" i="4"/>
  <c r="AG93" i="4"/>
  <c r="AH93" i="4"/>
  <c r="Z94" i="4"/>
  <c r="AA94" i="4"/>
  <c r="AB94" i="4"/>
  <c r="AC94" i="4"/>
  <c r="AD94" i="4"/>
  <c r="AI98" i="4" s="1"/>
  <c r="AJ98" i="4" s="1"/>
  <c r="AE94" i="4"/>
  <c r="AF94" i="4"/>
  <c r="AG94" i="4"/>
  <c r="AH94" i="4"/>
  <c r="Z95" i="4"/>
  <c r="AA95" i="4"/>
  <c r="AB95" i="4"/>
  <c r="AC95" i="4"/>
  <c r="AD95" i="4"/>
  <c r="AE95" i="4"/>
  <c r="AF95" i="4"/>
  <c r="AG95" i="4"/>
  <c r="AH95" i="4"/>
  <c r="Z96" i="4"/>
  <c r="AA96" i="4"/>
  <c r="AB96" i="4"/>
  <c r="AC96" i="4"/>
  <c r="AD96" i="4"/>
  <c r="AI93" i="4" s="1"/>
  <c r="AJ93" i="4" s="1"/>
  <c r="AE96" i="4"/>
  <c r="AF96" i="4"/>
  <c r="AG96" i="4"/>
  <c r="AH96" i="4"/>
  <c r="Z97" i="4"/>
  <c r="AA97" i="4"/>
  <c r="AB97" i="4"/>
  <c r="AC97" i="4"/>
  <c r="AD97" i="4"/>
  <c r="AE97" i="4"/>
  <c r="AF97" i="4"/>
  <c r="AG97" i="4"/>
  <c r="AH97" i="4"/>
  <c r="Z98" i="4"/>
  <c r="AA98" i="4"/>
  <c r="AB98" i="4"/>
  <c r="AC98" i="4"/>
  <c r="AD98" i="4"/>
  <c r="AI95" i="4" s="1"/>
  <c r="AJ95" i="4" s="1"/>
  <c r="AE98" i="4"/>
  <c r="AF98" i="4"/>
  <c r="AG98" i="4"/>
  <c r="AH98" i="4"/>
  <c r="Z99" i="4"/>
  <c r="AA99" i="4"/>
  <c r="AB99" i="4"/>
  <c r="AC99" i="4"/>
  <c r="AD99" i="4"/>
  <c r="AE99" i="4"/>
  <c r="AF99" i="4"/>
  <c r="AG99" i="4"/>
  <c r="AH99" i="4"/>
  <c r="Z100" i="4"/>
  <c r="AA100" i="4"/>
  <c r="AB100" i="4"/>
  <c r="AC100" i="4"/>
  <c r="AD100" i="4"/>
  <c r="AI97" i="4" s="1"/>
  <c r="AJ97" i="4" s="1"/>
  <c r="AE100" i="4"/>
  <c r="AF100" i="4"/>
  <c r="AG100" i="4"/>
  <c r="AH100" i="4"/>
  <c r="Z101" i="4"/>
  <c r="AA101" i="4"/>
  <c r="AB101" i="4"/>
  <c r="AC101" i="4"/>
  <c r="AD101" i="4"/>
  <c r="AE101" i="4"/>
  <c r="AF101" i="4"/>
  <c r="AG101" i="4"/>
  <c r="AH101" i="4"/>
  <c r="Z102" i="4"/>
  <c r="AA102" i="4"/>
  <c r="AB102" i="4"/>
  <c r="AC102" i="4"/>
  <c r="AD102" i="4"/>
  <c r="AI99" i="4" s="1"/>
  <c r="AJ99" i="4" s="1"/>
  <c r="AE102" i="4"/>
  <c r="AF102" i="4"/>
  <c r="AG102" i="4"/>
  <c r="AH102" i="4"/>
  <c r="Z103" i="4"/>
  <c r="AA103" i="4"/>
  <c r="AB103" i="4"/>
  <c r="AC103" i="4"/>
  <c r="AD103" i="4"/>
  <c r="AE103" i="4"/>
  <c r="AF103" i="4"/>
  <c r="AG103" i="4"/>
  <c r="AH103" i="4"/>
  <c r="Z104" i="4"/>
  <c r="AA104" i="4"/>
  <c r="AB104" i="4"/>
  <c r="AC104" i="4"/>
  <c r="AD104" i="4"/>
  <c r="AI101" i="4" s="1"/>
  <c r="AJ101" i="4" s="1"/>
  <c r="AE104" i="4"/>
  <c r="AF104" i="4"/>
  <c r="AG104" i="4"/>
  <c r="AH104" i="4"/>
  <c r="Z105" i="4"/>
  <c r="AA105" i="4"/>
  <c r="AB105" i="4"/>
  <c r="AC105" i="4"/>
  <c r="AD105" i="4"/>
  <c r="AE105" i="4"/>
  <c r="AF105" i="4"/>
  <c r="AG105" i="4"/>
  <c r="AH105" i="4"/>
  <c r="AI105" i="4"/>
  <c r="AJ105" i="4" s="1"/>
  <c r="Z106" i="4"/>
  <c r="AA106" i="4"/>
  <c r="AB106" i="4"/>
  <c r="AC106" i="4"/>
  <c r="AD106" i="4"/>
  <c r="M25" i="4" s="1"/>
  <c r="AE106" i="4"/>
  <c r="AF106" i="4"/>
  <c r="AG106" i="4"/>
  <c r="AH106" i="4"/>
  <c r="Z107" i="4"/>
  <c r="AA107" i="4"/>
  <c r="AB107" i="4"/>
  <c r="AC107" i="4"/>
  <c r="AD107" i="4"/>
  <c r="AE107" i="4"/>
  <c r="AF107" i="4"/>
  <c r="AG107" i="4"/>
  <c r="AH107" i="4"/>
  <c r="AI107" i="4"/>
  <c r="AJ107" i="4" s="1"/>
  <c r="L21" i="4"/>
  <c r="M21" i="4" s="1"/>
  <c r="L22" i="4"/>
  <c r="L23" i="4"/>
  <c r="M23" i="4" s="1"/>
  <c r="L24" i="4"/>
  <c r="L25" i="4"/>
  <c r="L26" i="4"/>
  <c r="M26" i="4" s="1"/>
  <c r="L27" i="4"/>
  <c r="M27" i="4"/>
  <c r="L28" i="4"/>
  <c r="L29" i="4"/>
  <c r="L30" i="4"/>
  <c r="M30" i="4" s="1"/>
  <c r="L31" i="4"/>
  <c r="M31" i="4"/>
  <c r="L32" i="4"/>
  <c r="M32" i="4" s="1"/>
  <c r="L33" i="4"/>
  <c r="M33" i="4"/>
  <c r="L34" i="4"/>
  <c r="M34" i="4" s="1"/>
  <c r="L35" i="4"/>
  <c r="M35" i="4"/>
  <c r="L36" i="4"/>
  <c r="M36" i="4" s="1"/>
  <c r="L37" i="4"/>
  <c r="M37" i="4"/>
  <c r="L38" i="4"/>
  <c r="M38" i="4" s="1"/>
  <c r="L39" i="4"/>
  <c r="M39" i="4"/>
  <c r="L40" i="4"/>
  <c r="M40" i="4" s="1"/>
  <c r="L41" i="4"/>
  <c r="M41" i="4"/>
  <c r="L42" i="4"/>
  <c r="M42" i="4" s="1"/>
  <c r="L43" i="4"/>
  <c r="M43" i="4"/>
  <c r="L44" i="4"/>
  <c r="M44" i="4" s="1"/>
  <c r="L45" i="4"/>
  <c r="M45" i="4"/>
  <c r="L46" i="4"/>
  <c r="M46" i="4" s="1"/>
  <c r="L47" i="4"/>
  <c r="M47" i="4"/>
  <c r="L48" i="4"/>
  <c r="M48" i="4" s="1"/>
  <c r="L49" i="4"/>
  <c r="M49" i="4"/>
  <c r="L50" i="4"/>
  <c r="M50" i="4" s="1"/>
  <c r="L51" i="4"/>
  <c r="M51" i="4"/>
  <c r="L52" i="4"/>
  <c r="M52" i="4" s="1"/>
  <c r="L53" i="4"/>
  <c r="M53" i="4"/>
  <c r="L54" i="4"/>
  <c r="M54" i="4" s="1"/>
  <c r="L55" i="4"/>
  <c r="M55" i="4"/>
  <c r="L56" i="4"/>
  <c r="M56" i="4" s="1"/>
  <c r="L57" i="4"/>
  <c r="M57" i="4"/>
  <c r="L58" i="4"/>
  <c r="M58" i="4" s="1"/>
  <c r="L59" i="4"/>
  <c r="M59" i="4"/>
  <c r="L60" i="4"/>
  <c r="M60" i="4" s="1"/>
  <c r="L61" i="4"/>
  <c r="M61" i="4"/>
  <c r="L62" i="4"/>
  <c r="M62" i="4" s="1"/>
  <c r="L63" i="4"/>
  <c r="M63" i="4"/>
  <c r="L64" i="4"/>
  <c r="M64" i="4" s="1"/>
  <c r="L65" i="4"/>
  <c r="M65" i="4"/>
  <c r="L66" i="4"/>
  <c r="M66" i="4" s="1"/>
  <c r="L67" i="4"/>
  <c r="M67" i="4"/>
  <c r="L68" i="4"/>
  <c r="M68" i="4" s="1"/>
  <c r="L69" i="4"/>
  <c r="M69" i="4"/>
  <c r="L70" i="4"/>
  <c r="M70" i="4" s="1"/>
  <c r="L71" i="4"/>
  <c r="M71" i="4"/>
  <c r="L72" i="4"/>
  <c r="M72" i="4" s="1"/>
  <c r="L73" i="4"/>
  <c r="M73" i="4"/>
  <c r="L74" i="4"/>
  <c r="M74" i="4" s="1"/>
  <c r="L75" i="4"/>
  <c r="M75" i="4"/>
  <c r="L76" i="4"/>
  <c r="M76" i="4" s="1"/>
  <c r="L77" i="4"/>
  <c r="M77" i="4"/>
  <c r="L78" i="4"/>
  <c r="M78" i="4" s="1"/>
  <c r="L79" i="4"/>
  <c r="M79" i="4"/>
  <c r="L80" i="4"/>
  <c r="M80" i="4" s="1"/>
  <c r="L81" i="4"/>
  <c r="M81" i="4"/>
  <c r="L82" i="4"/>
  <c r="M82" i="4" s="1"/>
  <c r="L83" i="4"/>
  <c r="M83" i="4"/>
  <c r="L84" i="4"/>
  <c r="M84" i="4" s="1"/>
  <c r="L85" i="4"/>
  <c r="M85" i="4"/>
  <c r="L86" i="4"/>
  <c r="M86" i="4" s="1"/>
  <c r="L87" i="4"/>
  <c r="M87" i="4"/>
  <c r="L88" i="4"/>
  <c r="M88" i="4" s="1"/>
  <c r="L89" i="4"/>
  <c r="M89" i="4"/>
  <c r="L90" i="4"/>
  <c r="M90" i="4" s="1"/>
  <c r="L91" i="4"/>
  <c r="M91" i="4"/>
  <c r="L92" i="4"/>
  <c r="M92" i="4" s="1"/>
  <c r="L93" i="4"/>
  <c r="M93" i="4"/>
  <c r="L94" i="4"/>
  <c r="M94" i="4" s="1"/>
  <c r="L95" i="4"/>
  <c r="M95" i="4"/>
  <c r="L96" i="4"/>
  <c r="M96" i="4" s="1"/>
  <c r="L97" i="4"/>
  <c r="M97" i="4"/>
  <c r="L98" i="4"/>
  <c r="M98" i="4" s="1"/>
  <c r="L99" i="4"/>
  <c r="M99" i="4"/>
  <c r="L100" i="4"/>
  <c r="M100" i="4" s="1"/>
  <c r="L101" i="4"/>
  <c r="M101" i="4"/>
  <c r="L102" i="4"/>
  <c r="M102" i="4" s="1"/>
  <c r="L103" i="4"/>
  <c r="M103" i="4"/>
  <c r="L104" i="4"/>
  <c r="M104" i="4" s="1"/>
  <c r="L105" i="4"/>
  <c r="M105" i="4"/>
  <c r="L106" i="4"/>
  <c r="M106" i="4" s="1"/>
  <c r="L107" i="4"/>
  <c r="M107" i="4"/>
  <c r="Z20" i="2"/>
  <c r="AA20" i="2"/>
  <c r="AB20" i="2"/>
  <c r="AD20" i="2"/>
  <c r="AE20" i="2"/>
  <c r="AF20" i="2"/>
  <c r="AG20" i="2"/>
  <c r="AH20" i="2"/>
  <c r="Z21" i="2"/>
  <c r="AA21" i="2"/>
  <c r="AB21" i="2"/>
  <c r="AD21" i="2"/>
  <c r="AE21" i="2"/>
  <c r="AF21" i="2"/>
  <c r="AG21" i="2"/>
  <c r="AH21" i="2"/>
  <c r="Z22" i="2"/>
  <c r="AA22" i="2"/>
  <c r="AB22" i="2"/>
  <c r="AD22" i="2"/>
  <c r="AE22" i="2"/>
  <c r="AF22" i="2"/>
  <c r="AG22" i="2"/>
  <c r="AH22" i="2"/>
  <c r="Z23" i="2"/>
  <c r="AA23" i="2"/>
  <c r="AB23" i="2"/>
  <c r="AD23" i="2"/>
  <c r="AE23" i="2"/>
  <c r="AF23" i="2"/>
  <c r="AG23" i="2"/>
  <c r="AH23" i="2"/>
  <c r="Z24" i="2"/>
  <c r="AA24" i="2"/>
  <c r="AB24" i="2"/>
  <c r="AD24" i="2"/>
  <c r="AE24" i="2"/>
  <c r="AF24" i="2"/>
  <c r="AG24" i="2"/>
  <c r="AH24" i="2"/>
  <c r="Z25" i="2"/>
  <c r="AA25" i="2"/>
  <c r="AB25" i="2"/>
  <c r="AD25" i="2"/>
  <c r="AE25" i="2"/>
  <c r="AF25" i="2"/>
  <c r="AG25" i="2"/>
  <c r="AH25" i="2"/>
  <c r="Z26" i="2"/>
  <c r="AA26" i="2"/>
  <c r="AB26" i="2"/>
  <c r="AD26" i="2"/>
  <c r="AE26" i="2"/>
  <c r="AF26" i="2"/>
  <c r="AG26" i="2"/>
  <c r="AH26" i="2"/>
  <c r="Z27" i="2"/>
  <c r="AA27" i="2"/>
  <c r="AB27" i="2"/>
  <c r="AD27" i="2"/>
  <c r="AE27" i="2"/>
  <c r="AF27" i="2"/>
  <c r="AG27" i="2"/>
  <c r="AH27" i="2"/>
  <c r="Z28" i="2"/>
  <c r="AA28" i="2"/>
  <c r="AB28" i="2"/>
  <c r="AD28" i="2"/>
  <c r="AE28" i="2"/>
  <c r="AF28" i="2"/>
  <c r="AG28" i="2"/>
  <c r="AH28" i="2"/>
  <c r="Z29" i="2"/>
  <c r="AA29" i="2"/>
  <c r="AB29" i="2"/>
  <c r="AD29" i="2"/>
  <c r="AE29" i="2"/>
  <c r="AF29" i="2"/>
  <c r="AG29" i="2"/>
  <c r="AH29" i="2"/>
  <c r="Z30" i="2"/>
  <c r="AA30" i="2"/>
  <c r="AB30" i="2"/>
  <c r="AD30" i="2"/>
  <c r="AE30" i="2"/>
  <c r="AF30" i="2"/>
  <c r="AG30" i="2"/>
  <c r="AH30" i="2"/>
  <c r="Z31" i="2"/>
  <c r="AA31" i="2"/>
  <c r="AB31" i="2"/>
  <c r="AD31" i="2"/>
  <c r="AE31" i="2"/>
  <c r="AF31" i="2"/>
  <c r="AG31" i="2"/>
  <c r="AH31" i="2"/>
  <c r="Z32" i="2"/>
  <c r="AA32" i="2"/>
  <c r="AB32" i="2"/>
  <c r="AD32" i="2"/>
  <c r="AE32" i="2"/>
  <c r="AF32" i="2"/>
  <c r="AG32" i="2"/>
  <c r="AH32" i="2"/>
  <c r="Z33" i="2"/>
  <c r="AA33" i="2"/>
  <c r="AB33" i="2"/>
  <c r="AD33" i="2"/>
  <c r="AE33" i="2"/>
  <c r="AF33" i="2"/>
  <c r="AG33" i="2"/>
  <c r="AH33" i="2"/>
  <c r="Z34" i="2"/>
  <c r="AA34" i="2"/>
  <c r="AB34" i="2"/>
  <c r="AD34" i="2"/>
  <c r="AE34" i="2"/>
  <c r="AF34" i="2"/>
  <c r="AG34" i="2"/>
  <c r="AH34" i="2"/>
  <c r="Z35" i="2"/>
  <c r="AA35" i="2"/>
  <c r="AB35" i="2"/>
  <c r="AC35" i="2"/>
  <c r="AD35" i="2"/>
  <c r="AE35" i="2"/>
  <c r="AF35" i="2"/>
  <c r="AG35" i="2"/>
  <c r="AH35" i="2"/>
  <c r="Z36" i="2"/>
  <c r="AA36" i="2"/>
  <c r="AB36" i="2"/>
  <c r="AD36" i="2"/>
  <c r="AE36" i="2"/>
  <c r="AF36" i="2"/>
  <c r="AG36" i="2"/>
  <c r="AH36" i="2"/>
  <c r="Z37" i="2"/>
  <c r="AA37" i="2"/>
  <c r="AB37" i="2"/>
  <c r="AD37" i="2"/>
  <c r="AE37" i="2"/>
  <c r="AF37" i="2"/>
  <c r="AG37" i="2"/>
  <c r="AH37" i="2"/>
  <c r="Z38" i="2"/>
  <c r="AA38" i="2"/>
  <c r="AB38" i="2"/>
  <c r="AD38" i="2"/>
  <c r="AE38" i="2"/>
  <c r="AF38" i="2"/>
  <c r="AG38" i="2"/>
  <c r="AH38" i="2"/>
  <c r="Z39" i="2"/>
  <c r="AA39" i="2"/>
  <c r="AB39" i="2"/>
  <c r="AC39" i="2"/>
  <c r="AD39" i="2"/>
  <c r="AE39" i="2"/>
  <c r="AF39" i="2"/>
  <c r="AG39" i="2"/>
  <c r="AH39" i="2"/>
  <c r="Z40" i="2"/>
  <c r="AA40" i="2"/>
  <c r="AB40" i="2"/>
  <c r="AD40" i="2"/>
  <c r="AE40" i="2"/>
  <c r="AF40" i="2"/>
  <c r="AG40" i="2"/>
  <c r="AH40" i="2"/>
  <c r="Z41" i="2"/>
  <c r="AA41" i="2"/>
  <c r="AB41" i="2"/>
  <c r="AD41" i="2"/>
  <c r="AE41" i="2"/>
  <c r="AF41" i="2"/>
  <c r="AG41" i="2"/>
  <c r="AH41" i="2"/>
  <c r="Z42" i="2"/>
  <c r="AA42" i="2"/>
  <c r="AB42" i="2"/>
  <c r="AD42" i="2"/>
  <c r="AE42" i="2"/>
  <c r="AF42" i="2"/>
  <c r="AG42" i="2"/>
  <c r="AH42" i="2"/>
  <c r="Z43" i="2"/>
  <c r="AA43" i="2"/>
  <c r="AB43" i="2"/>
  <c r="AC43" i="2"/>
  <c r="AD43" i="2"/>
  <c r="AE43" i="2"/>
  <c r="AF43" i="2"/>
  <c r="AG43" i="2"/>
  <c r="AH43" i="2"/>
  <c r="Z44" i="2"/>
  <c r="AA44" i="2"/>
  <c r="AB44" i="2"/>
  <c r="AD44" i="2"/>
  <c r="AE44" i="2"/>
  <c r="AF44" i="2"/>
  <c r="AG44" i="2"/>
  <c r="AH44" i="2"/>
  <c r="Z45" i="2"/>
  <c r="AA45" i="2"/>
  <c r="AB45" i="2"/>
  <c r="AD45" i="2"/>
  <c r="AE45" i="2"/>
  <c r="AF45" i="2"/>
  <c r="AG45" i="2"/>
  <c r="AH45" i="2"/>
  <c r="Z46" i="2"/>
  <c r="AA46" i="2"/>
  <c r="AB46" i="2"/>
  <c r="AD46" i="2"/>
  <c r="AE46" i="2"/>
  <c r="AF46" i="2"/>
  <c r="AG46" i="2"/>
  <c r="AH46" i="2"/>
  <c r="Z47" i="2"/>
  <c r="AA47" i="2"/>
  <c r="AB47" i="2"/>
  <c r="AC47" i="2"/>
  <c r="AD47" i="2"/>
  <c r="AE47" i="2"/>
  <c r="AF47" i="2"/>
  <c r="AG47" i="2"/>
  <c r="AH47" i="2"/>
  <c r="Z48" i="2"/>
  <c r="AA48" i="2"/>
  <c r="AB48" i="2"/>
  <c r="AD48" i="2"/>
  <c r="AE48" i="2"/>
  <c r="AF48" i="2"/>
  <c r="AG48" i="2"/>
  <c r="AH48" i="2"/>
  <c r="Z49" i="2"/>
  <c r="AA49" i="2"/>
  <c r="AB49" i="2"/>
  <c r="AC49" i="2"/>
  <c r="AD49" i="2"/>
  <c r="AE49" i="2"/>
  <c r="AF49" i="2"/>
  <c r="AG49" i="2"/>
  <c r="AH49" i="2"/>
  <c r="Z50" i="2"/>
  <c r="AA50" i="2"/>
  <c r="AB50" i="2"/>
  <c r="AD50" i="2"/>
  <c r="AE50" i="2"/>
  <c r="AF50" i="2"/>
  <c r="AG50" i="2"/>
  <c r="AH50" i="2"/>
  <c r="Z51" i="2"/>
  <c r="AA51" i="2"/>
  <c r="AB51" i="2"/>
  <c r="AC51" i="2"/>
  <c r="AD51" i="2"/>
  <c r="AE51" i="2"/>
  <c r="AF51" i="2"/>
  <c r="AG51" i="2"/>
  <c r="AH51" i="2"/>
  <c r="Z52" i="2"/>
  <c r="AA52" i="2"/>
  <c r="AB52" i="2"/>
  <c r="AD52" i="2"/>
  <c r="AE52" i="2"/>
  <c r="AF52" i="2"/>
  <c r="AG52" i="2"/>
  <c r="AH52" i="2"/>
  <c r="Z53" i="2"/>
  <c r="AA53" i="2"/>
  <c r="AB53" i="2"/>
  <c r="AC53" i="2"/>
  <c r="AD53" i="2"/>
  <c r="AE53" i="2"/>
  <c r="AF53" i="2"/>
  <c r="AG53" i="2"/>
  <c r="AH53" i="2"/>
  <c r="Z54" i="2"/>
  <c r="AA54" i="2"/>
  <c r="AB54" i="2"/>
  <c r="AD54" i="2"/>
  <c r="AE54" i="2"/>
  <c r="AF54" i="2"/>
  <c r="AG54" i="2"/>
  <c r="AH54" i="2"/>
  <c r="Z55" i="2"/>
  <c r="AA55" i="2"/>
  <c r="AB55" i="2"/>
  <c r="AC55" i="2"/>
  <c r="AD55" i="2"/>
  <c r="AE55" i="2"/>
  <c r="AF55" i="2"/>
  <c r="AG55" i="2"/>
  <c r="AH55" i="2"/>
  <c r="Z56" i="2"/>
  <c r="AA56" i="2"/>
  <c r="AB56" i="2"/>
  <c r="AD56" i="2"/>
  <c r="AE56" i="2"/>
  <c r="AF56" i="2"/>
  <c r="AG56" i="2"/>
  <c r="AH56" i="2"/>
  <c r="Z57" i="2"/>
  <c r="AA57" i="2"/>
  <c r="AB57" i="2"/>
  <c r="AC57" i="2"/>
  <c r="AD57" i="2"/>
  <c r="AE57" i="2"/>
  <c r="AF57" i="2"/>
  <c r="AG57" i="2"/>
  <c r="AH57" i="2"/>
  <c r="Z58" i="2"/>
  <c r="AA58" i="2"/>
  <c r="AB58" i="2"/>
  <c r="AD58" i="2"/>
  <c r="AE58" i="2"/>
  <c r="AF58" i="2"/>
  <c r="AG58" i="2"/>
  <c r="AH58" i="2"/>
  <c r="Z59" i="2"/>
  <c r="AA59" i="2"/>
  <c r="AB59" i="2"/>
  <c r="AC59" i="2"/>
  <c r="AD59" i="2"/>
  <c r="AE59" i="2"/>
  <c r="AF59" i="2"/>
  <c r="AG59" i="2"/>
  <c r="AH59" i="2"/>
  <c r="Z60" i="2"/>
  <c r="AA60" i="2"/>
  <c r="AB60" i="2"/>
  <c r="AD60" i="2"/>
  <c r="AE60" i="2"/>
  <c r="AF60" i="2"/>
  <c r="AG60" i="2"/>
  <c r="AH60" i="2"/>
  <c r="Z61" i="2"/>
  <c r="AA61" i="2"/>
  <c r="AB61" i="2"/>
  <c r="AC61" i="2"/>
  <c r="AD61" i="2"/>
  <c r="AE61" i="2"/>
  <c r="AF61" i="2"/>
  <c r="AG61" i="2"/>
  <c r="AH61" i="2"/>
  <c r="Z62" i="2"/>
  <c r="AA62" i="2"/>
  <c r="AB62" i="2"/>
  <c r="AD62" i="2"/>
  <c r="AE62" i="2"/>
  <c r="AF62" i="2"/>
  <c r="AG62" i="2"/>
  <c r="AH62" i="2"/>
  <c r="Z63" i="2"/>
  <c r="AA63" i="2"/>
  <c r="AB63" i="2"/>
  <c r="AC63" i="2"/>
  <c r="AD63" i="2"/>
  <c r="AE63" i="2"/>
  <c r="AF63" i="2"/>
  <c r="AG63" i="2"/>
  <c r="AH63" i="2"/>
  <c r="Z64" i="2"/>
  <c r="AA64" i="2"/>
  <c r="AB64" i="2"/>
  <c r="AD64" i="2"/>
  <c r="AE64" i="2"/>
  <c r="AF64" i="2"/>
  <c r="AG64" i="2"/>
  <c r="AH64" i="2"/>
  <c r="Z65" i="2"/>
  <c r="AA65" i="2"/>
  <c r="AB65" i="2"/>
  <c r="AC65" i="2"/>
  <c r="AD65" i="2"/>
  <c r="AE65" i="2"/>
  <c r="AF65" i="2"/>
  <c r="AG65" i="2"/>
  <c r="AH65" i="2"/>
  <c r="Z66" i="2"/>
  <c r="AA66" i="2"/>
  <c r="AB66" i="2"/>
  <c r="AD66" i="2"/>
  <c r="AE66" i="2"/>
  <c r="AF66" i="2"/>
  <c r="AG66" i="2"/>
  <c r="AH66" i="2"/>
  <c r="Z67" i="2"/>
  <c r="AA67" i="2"/>
  <c r="AB67" i="2"/>
  <c r="AC67" i="2"/>
  <c r="AD67" i="2"/>
  <c r="AE67" i="2"/>
  <c r="AF67" i="2"/>
  <c r="AG67" i="2"/>
  <c r="AH67" i="2"/>
  <c r="Z68" i="2"/>
  <c r="AA68" i="2"/>
  <c r="AB68" i="2"/>
  <c r="AD68" i="2"/>
  <c r="AE68" i="2"/>
  <c r="AF68" i="2"/>
  <c r="AG68" i="2"/>
  <c r="AH68" i="2"/>
  <c r="Z69" i="2"/>
  <c r="AA69" i="2"/>
  <c r="AB69" i="2"/>
  <c r="AC69" i="2"/>
  <c r="AD69" i="2"/>
  <c r="AE69" i="2"/>
  <c r="AF69" i="2"/>
  <c r="AG69" i="2"/>
  <c r="AH69" i="2"/>
  <c r="Z70" i="2"/>
  <c r="AA70" i="2"/>
  <c r="AB70" i="2"/>
  <c r="AD70" i="2"/>
  <c r="AE70" i="2"/>
  <c r="AF70" i="2"/>
  <c r="AG70" i="2"/>
  <c r="AH70" i="2"/>
  <c r="Z71" i="2"/>
  <c r="AA71" i="2"/>
  <c r="AB71" i="2"/>
  <c r="AC71" i="2"/>
  <c r="AD71" i="2"/>
  <c r="AE71" i="2"/>
  <c r="AF71" i="2"/>
  <c r="AG71" i="2"/>
  <c r="AH71" i="2"/>
  <c r="Z72" i="2"/>
  <c r="AA72" i="2"/>
  <c r="AB72" i="2"/>
  <c r="AD72" i="2"/>
  <c r="AE72" i="2"/>
  <c r="AF72" i="2"/>
  <c r="AG72" i="2"/>
  <c r="AH72" i="2"/>
  <c r="Z73" i="2"/>
  <c r="AA73" i="2"/>
  <c r="AB73" i="2"/>
  <c r="AC73" i="2"/>
  <c r="AD73" i="2"/>
  <c r="AE73" i="2"/>
  <c r="AF73" i="2"/>
  <c r="AG73" i="2"/>
  <c r="AH73" i="2"/>
  <c r="AI73" i="2"/>
  <c r="AJ73" i="2"/>
  <c r="L21" i="2"/>
  <c r="AC21" i="2" s="1"/>
  <c r="L22" i="2"/>
  <c r="L23" i="2"/>
  <c r="AC23" i="2" s="1"/>
  <c r="L24" i="2"/>
  <c r="L25" i="2"/>
  <c r="AC25" i="2" s="1"/>
  <c r="L26" i="2"/>
  <c r="L27" i="2"/>
  <c r="AC27" i="2" s="1"/>
  <c r="L28" i="2"/>
  <c r="L29" i="2"/>
  <c r="AC29" i="2" s="1"/>
  <c r="L30" i="2"/>
  <c r="L31" i="2"/>
  <c r="AC31" i="2" s="1"/>
  <c r="L32" i="2"/>
  <c r="L33" i="2"/>
  <c r="AC33" i="2" s="1"/>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AC68" i="2" s="1"/>
  <c r="L69" i="2"/>
  <c r="L70" i="2"/>
  <c r="L71" i="2"/>
  <c r="L72" i="2"/>
  <c r="AC72" i="2" s="1"/>
  <c r="Z20" i="9"/>
  <c r="AA20" i="9"/>
  <c r="AB20" i="9"/>
  <c r="AC20" i="9"/>
  <c r="AI21" i="9" s="1"/>
  <c r="AJ21" i="9" s="1"/>
  <c r="AD20" i="9"/>
  <c r="AE20" i="9"/>
  <c r="AF20" i="9"/>
  <c r="AG20" i="9"/>
  <c r="AH20" i="9"/>
  <c r="Z21" i="9"/>
  <c r="AA21" i="9"/>
  <c r="AB21" i="9"/>
  <c r="AC21" i="9"/>
  <c r="AD21" i="9"/>
  <c r="AE21" i="9"/>
  <c r="AF21" i="9"/>
  <c r="AG21" i="9"/>
  <c r="AH21" i="9"/>
  <c r="Z22" i="9"/>
  <c r="AA22" i="9"/>
  <c r="AB22" i="9"/>
  <c r="AC22" i="9"/>
  <c r="AD22" i="9"/>
  <c r="AE22" i="9"/>
  <c r="AF22" i="9"/>
  <c r="AG22" i="9"/>
  <c r="AH22" i="9"/>
  <c r="Z23" i="9"/>
  <c r="AA23" i="9"/>
  <c r="AB23" i="9"/>
  <c r="AC23" i="9"/>
  <c r="AD23" i="9"/>
  <c r="AE23" i="9"/>
  <c r="AF23" i="9"/>
  <c r="AG23" i="9"/>
  <c r="AH23" i="9"/>
  <c r="Z24" i="9"/>
  <c r="AA24" i="9"/>
  <c r="AB24" i="9"/>
  <c r="AC24" i="9"/>
  <c r="M47" i="9" s="1"/>
  <c r="AD24" i="9"/>
  <c r="AE24" i="9"/>
  <c r="AF24" i="9"/>
  <c r="AG24" i="9"/>
  <c r="AH24" i="9"/>
  <c r="Z25" i="9"/>
  <c r="AA25" i="9"/>
  <c r="AB25" i="9"/>
  <c r="AC25" i="9"/>
  <c r="AD25" i="9"/>
  <c r="AE25" i="9"/>
  <c r="AF25" i="9"/>
  <c r="AG25" i="9"/>
  <c r="AH25" i="9"/>
  <c r="Z26" i="9"/>
  <c r="AA26" i="9"/>
  <c r="AB26" i="9"/>
  <c r="AC26" i="9"/>
  <c r="AD26" i="9"/>
  <c r="AE26" i="9"/>
  <c r="AF26" i="9"/>
  <c r="AG26" i="9"/>
  <c r="AH26" i="9"/>
  <c r="Z27" i="9"/>
  <c r="AA27" i="9"/>
  <c r="AB27" i="9"/>
  <c r="AC27" i="9"/>
  <c r="AD27" i="9"/>
  <c r="AE27" i="9"/>
  <c r="AF27" i="9"/>
  <c r="AG27" i="9"/>
  <c r="AH27" i="9"/>
  <c r="Z28" i="9"/>
  <c r="AA28" i="9"/>
  <c r="AB28" i="9"/>
  <c r="AC28" i="9"/>
  <c r="M79" i="9" s="1"/>
  <c r="AD28" i="9"/>
  <c r="AE28" i="9"/>
  <c r="AF28" i="9"/>
  <c r="AG28" i="9"/>
  <c r="AH28" i="9"/>
  <c r="Z29" i="9"/>
  <c r="AA29" i="9"/>
  <c r="AB29" i="9"/>
  <c r="AC29" i="9"/>
  <c r="AD29" i="9"/>
  <c r="AE29" i="9"/>
  <c r="AF29" i="9"/>
  <c r="AG29" i="9"/>
  <c r="AH29" i="9"/>
  <c r="Z30" i="9"/>
  <c r="AA30" i="9"/>
  <c r="AB30" i="9"/>
  <c r="AC30" i="9"/>
  <c r="AD30" i="9"/>
  <c r="AE30" i="9"/>
  <c r="AF30" i="9"/>
  <c r="AG30" i="9"/>
  <c r="AH30" i="9"/>
  <c r="Z31" i="9"/>
  <c r="AA31" i="9"/>
  <c r="AB31" i="9"/>
  <c r="AC31" i="9"/>
  <c r="AD31" i="9"/>
  <c r="AE31" i="9"/>
  <c r="AF31" i="9"/>
  <c r="AG31" i="9"/>
  <c r="AH31" i="9"/>
  <c r="Z32" i="9"/>
  <c r="AA32" i="9"/>
  <c r="AB32" i="9"/>
  <c r="AC32" i="9"/>
  <c r="AD32" i="9"/>
  <c r="AE32" i="9"/>
  <c r="AF32" i="9"/>
  <c r="AG32" i="9"/>
  <c r="AH32" i="9"/>
  <c r="Z33" i="9"/>
  <c r="AA33" i="9"/>
  <c r="AB33" i="9"/>
  <c r="AC33" i="9"/>
  <c r="AD33" i="9"/>
  <c r="AE33" i="9"/>
  <c r="AF33" i="9"/>
  <c r="AG33" i="9"/>
  <c r="AH33" i="9"/>
  <c r="Z34" i="9"/>
  <c r="AA34" i="9"/>
  <c r="AB34" i="9"/>
  <c r="AC34" i="9"/>
  <c r="AD34" i="9"/>
  <c r="AE34" i="9"/>
  <c r="AF34" i="9"/>
  <c r="AG34" i="9"/>
  <c r="AH34" i="9"/>
  <c r="Z35" i="9"/>
  <c r="AA35" i="9"/>
  <c r="AB35" i="9"/>
  <c r="AC35" i="9"/>
  <c r="AD35" i="9"/>
  <c r="AE35" i="9"/>
  <c r="AF35" i="9"/>
  <c r="AG35" i="9"/>
  <c r="AH35" i="9"/>
  <c r="Z36" i="9"/>
  <c r="AA36" i="9"/>
  <c r="AB36" i="9"/>
  <c r="AC36" i="9"/>
  <c r="AI30" i="9" s="1"/>
  <c r="AJ30" i="9" s="1"/>
  <c r="AD36" i="9"/>
  <c r="AE36" i="9"/>
  <c r="AF36" i="9"/>
  <c r="AG36" i="9"/>
  <c r="AH36" i="9"/>
  <c r="Z37" i="9"/>
  <c r="AA37" i="9"/>
  <c r="AB37" i="9"/>
  <c r="AC37" i="9"/>
  <c r="AD37" i="9"/>
  <c r="AE37" i="9"/>
  <c r="AF37" i="9"/>
  <c r="AG37" i="9"/>
  <c r="AH37" i="9"/>
  <c r="Z38" i="9"/>
  <c r="AA38" i="9"/>
  <c r="AB38" i="9"/>
  <c r="AC38" i="9"/>
  <c r="AD38" i="9"/>
  <c r="AE38" i="9"/>
  <c r="AF38" i="9"/>
  <c r="AG38" i="9"/>
  <c r="AH38" i="9"/>
  <c r="Z39" i="9"/>
  <c r="AA39" i="9"/>
  <c r="AB39" i="9"/>
  <c r="AC39" i="9"/>
  <c r="AD39" i="9"/>
  <c r="AE39" i="9"/>
  <c r="AF39" i="9"/>
  <c r="AG39" i="9"/>
  <c r="AH39" i="9"/>
  <c r="Z40" i="9"/>
  <c r="AA40" i="9"/>
  <c r="AB40" i="9"/>
  <c r="AC40" i="9"/>
  <c r="AI34" i="9" s="1"/>
  <c r="AJ34" i="9" s="1"/>
  <c r="AD40" i="9"/>
  <c r="AE40" i="9"/>
  <c r="AF40" i="9"/>
  <c r="AG40" i="9"/>
  <c r="AH40" i="9"/>
  <c r="Z41" i="9"/>
  <c r="AA41" i="9"/>
  <c r="AB41" i="9"/>
  <c r="AC41" i="9"/>
  <c r="AD41" i="9"/>
  <c r="AE41" i="9"/>
  <c r="AF41" i="9"/>
  <c r="AG41" i="9"/>
  <c r="AH41" i="9"/>
  <c r="Z42" i="9"/>
  <c r="AA42" i="9"/>
  <c r="AB42" i="9"/>
  <c r="AC42" i="9"/>
  <c r="AD42" i="9"/>
  <c r="AE42" i="9"/>
  <c r="AF42" i="9"/>
  <c r="AG42" i="9"/>
  <c r="AH42" i="9"/>
  <c r="Z43" i="9"/>
  <c r="AA43" i="9"/>
  <c r="AB43" i="9"/>
  <c r="AC43" i="9"/>
  <c r="AD43" i="9"/>
  <c r="AE43" i="9"/>
  <c r="AF43" i="9"/>
  <c r="AG43" i="9"/>
  <c r="AH43" i="9"/>
  <c r="Z44" i="9"/>
  <c r="AA44" i="9"/>
  <c r="AB44" i="9"/>
  <c r="AC44" i="9"/>
  <c r="AI38" i="9" s="1"/>
  <c r="AJ38" i="9" s="1"/>
  <c r="AD44" i="9"/>
  <c r="AE44" i="9"/>
  <c r="AF44" i="9"/>
  <c r="AG44" i="9"/>
  <c r="AH44" i="9"/>
  <c r="Z45" i="9"/>
  <c r="AA45" i="9"/>
  <c r="AB45" i="9"/>
  <c r="AC45" i="9"/>
  <c r="AD45" i="9"/>
  <c r="AE45" i="9"/>
  <c r="AF45" i="9"/>
  <c r="AG45" i="9"/>
  <c r="AH45" i="9"/>
  <c r="Z46" i="9"/>
  <c r="AA46" i="9"/>
  <c r="AB46" i="9"/>
  <c r="AC46" i="9"/>
  <c r="AD46" i="9"/>
  <c r="AE46" i="9"/>
  <c r="AF46" i="9"/>
  <c r="AG46" i="9"/>
  <c r="AH46" i="9"/>
  <c r="Z47" i="9"/>
  <c r="AA47" i="9"/>
  <c r="AB47" i="9"/>
  <c r="AC47" i="9"/>
  <c r="AD47" i="9"/>
  <c r="AE47" i="9"/>
  <c r="AF47" i="9"/>
  <c r="AG47" i="9"/>
  <c r="AH47" i="9"/>
  <c r="Z48" i="9"/>
  <c r="AA48" i="9"/>
  <c r="AB48" i="9"/>
  <c r="AC48" i="9"/>
  <c r="AI42" i="9" s="1"/>
  <c r="AJ42" i="9" s="1"/>
  <c r="AD48" i="9"/>
  <c r="AE48" i="9"/>
  <c r="AF48" i="9"/>
  <c r="AG48" i="9"/>
  <c r="AH48" i="9"/>
  <c r="Z49" i="9"/>
  <c r="AA49" i="9"/>
  <c r="AB49" i="9"/>
  <c r="AC49" i="9"/>
  <c r="AD49" i="9"/>
  <c r="AE49" i="9"/>
  <c r="AF49" i="9"/>
  <c r="AG49" i="9"/>
  <c r="AH49" i="9"/>
  <c r="Z50" i="9"/>
  <c r="AA50" i="9"/>
  <c r="AB50" i="9"/>
  <c r="AC50" i="9"/>
  <c r="AD50" i="9"/>
  <c r="AE50" i="9"/>
  <c r="AF50" i="9"/>
  <c r="AG50" i="9"/>
  <c r="AH50" i="9"/>
  <c r="Z51" i="9"/>
  <c r="AA51" i="9"/>
  <c r="AB51" i="9"/>
  <c r="AC51" i="9"/>
  <c r="AD51" i="9"/>
  <c r="AE51" i="9"/>
  <c r="AF51" i="9"/>
  <c r="AG51" i="9"/>
  <c r="AH51" i="9"/>
  <c r="Z52" i="9"/>
  <c r="AA52" i="9"/>
  <c r="AB52" i="9"/>
  <c r="AC52" i="9"/>
  <c r="AI46" i="9" s="1"/>
  <c r="AJ46" i="9" s="1"/>
  <c r="AD52" i="9"/>
  <c r="AE52" i="9"/>
  <c r="AF52" i="9"/>
  <c r="AG52" i="9"/>
  <c r="AH52" i="9"/>
  <c r="Z53" i="9"/>
  <c r="AA53" i="9"/>
  <c r="AB53" i="9"/>
  <c r="AC53" i="9"/>
  <c r="AD53" i="9"/>
  <c r="AE53" i="9"/>
  <c r="AF53" i="9"/>
  <c r="AG53" i="9"/>
  <c r="AH53" i="9"/>
  <c r="Z54" i="9"/>
  <c r="AA54" i="9"/>
  <c r="AB54" i="9"/>
  <c r="AC54" i="9"/>
  <c r="AD54" i="9"/>
  <c r="AE54" i="9"/>
  <c r="AF54" i="9"/>
  <c r="AG54" i="9"/>
  <c r="AH54" i="9"/>
  <c r="Z55" i="9"/>
  <c r="AA55" i="9"/>
  <c r="AB55" i="9"/>
  <c r="AC55" i="9"/>
  <c r="AD55" i="9"/>
  <c r="AE55" i="9"/>
  <c r="AF55" i="9"/>
  <c r="AG55" i="9"/>
  <c r="AH55" i="9"/>
  <c r="Z56" i="9"/>
  <c r="AA56" i="9"/>
  <c r="AB56" i="9"/>
  <c r="AC56" i="9"/>
  <c r="AI50" i="9" s="1"/>
  <c r="AJ50" i="9" s="1"/>
  <c r="AD56" i="9"/>
  <c r="AE56" i="9"/>
  <c r="AF56" i="9"/>
  <c r="AG56" i="9"/>
  <c r="AH56" i="9"/>
  <c r="Z57" i="9"/>
  <c r="AA57" i="9"/>
  <c r="AB57" i="9"/>
  <c r="AC57" i="9"/>
  <c r="AD57" i="9"/>
  <c r="AE57" i="9"/>
  <c r="AF57" i="9"/>
  <c r="AG57" i="9"/>
  <c r="AH57" i="9"/>
  <c r="Z58" i="9"/>
  <c r="AA58" i="9"/>
  <c r="AB58" i="9"/>
  <c r="AC58" i="9"/>
  <c r="AD58" i="9"/>
  <c r="AE58" i="9"/>
  <c r="AF58" i="9"/>
  <c r="AG58" i="9"/>
  <c r="AH58" i="9"/>
  <c r="Z59" i="9"/>
  <c r="AA59" i="9"/>
  <c r="AB59" i="9"/>
  <c r="AC59" i="9"/>
  <c r="AD59" i="9"/>
  <c r="AE59" i="9"/>
  <c r="AF59" i="9"/>
  <c r="AG59" i="9"/>
  <c r="AH59" i="9"/>
  <c r="Z60" i="9"/>
  <c r="AA60" i="9"/>
  <c r="AB60" i="9"/>
  <c r="AC60" i="9"/>
  <c r="AI54" i="9" s="1"/>
  <c r="AJ54" i="9" s="1"/>
  <c r="AD60" i="9"/>
  <c r="AE60" i="9"/>
  <c r="AF60" i="9"/>
  <c r="AG60" i="9"/>
  <c r="AH60" i="9"/>
  <c r="Z61" i="9"/>
  <c r="AA61" i="9"/>
  <c r="AB61" i="9"/>
  <c r="AC61" i="9"/>
  <c r="AD61" i="9"/>
  <c r="AE61" i="9"/>
  <c r="AF61" i="9"/>
  <c r="AG61" i="9"/>
  <c r="AH61" i="9"/>
  <c r="Z62" i="9"/>
  <c r="AA62" i="9"/>
  <c r="AB62" i="9"/>
  <c r="AC62" i="9"/>
  <c r="AD62" i="9"/>
  <c r="AE62" i="9"/>
  <c r="AF62" i="9"/>
  <c r="AG62" i="9"/>
  <c r="AH62" i="9"/>
  <c r="Z63" i="9"/>
  <c r="AA63" i="9"/>
  <c r="AB63" i="9"/>
  <c r="AC63" i="9"/>
  <c r="AD63" i="9"/>
  <c r="AE63" i="9"/>
  <c r="AF63" i="9"/>
  <c r="AG63" i="9"/>
  <c r="AH63" i="9"/>
  <c r="Z64" i="9"/>
  <c r="AA64" i="9"/>
  <c r="AB64" i="9"/>
  <c r="AC64" i="9"/>
  <c r="AI58" i="9" s="1"/>
  <c r="AJ58" i="9" s="1"/>
  <c r="AD64" i="9"/>
  <c r="AE64" i="9"/>
  <c r="AF64" i="9"/>
  <c r="AG64" i="9"/>
  <c r="AH64" i="9"/>
  <c r="Z65" i="9"/>
  <c r="AA65" i="9"/>
  <c r="AB65" i="9"/>
  <c r="AC65" i="9"/>
  <c r="AD65" i="9"/>
  <c r="AE65" i="9"/>
  <c r="AF65" i="9"/>
  <c r="AG65" i="9"/>
  <c r="AH65" i="9"/>
  <c r="Z66" i="9"/>
  <c r="AA66" i="9"/>
  <c r="AB66" i="9"/>
  <c r="AC66" i="9"/>
  <c r="AD66" i="9"/>
  <c r="AE66" i="9"/>
  <c r="AF66" i="9"/>
  <c r="AG66" i="9"/>
  <c r="AH66" i="9"/>
  <c r="Z67" i="9"/>
  <c r="AA67" i="9"/>
  <c r="AB67" i="9"/>
  <c r="AC67" i="9"/>
  <c r="AD67" i="9"/>
  <c r="AE67" i="9"/>
  <c r="AF67" i="9"/>
  <c r="AG67" i="9"/>
  <c r="AH67" i="9"/>
  <c r="Z68" i="9"/>
  <c r="AA68" i="9"/>
  <c r="AB68" i="9"/>
  <c r="AC68" i="9"/>
  <c r="AI62" i="9" s="1"/>
  <c r="AJ62" i="9" s="1"/>
  <c r="AD68" i="9"/>
  <c r="AE68" i="9"/>
  <c r="AF68" i="9"/>
  <c r="AG68" i="9"/>
  <c r="AH68" i="9"/>
  <c r="Z69" i="9"/>
  <c r="AA69" i="9"/>
  <c r="AB69" i="9"/>
  <c r="AC69" i="9"/>
  <c r="AD69" i="9"/>
  <c r="AE69" i="9"/>
  <c r="AF69" i="9"/>
  <c r="AG69" i="9"/>
  <c r="AH69" i="9"/>
  <c r="Z70" i="9"/>
  <c r="AA70" i="9"/>
  <c r="AB70" i="9"/>
  <c r="AC70" i="9"/>
  <c r="AD70" i="9"/>
  <c r="AE70" i="9"/>
  <c r="AF70" i="9"/>
  <c r="AG70" i="9"/>
  <c r="AH70" i="9"/>
  <c r="Z71" i="9"/>
  <c r="AA71" i="9"/>
  <c r="AB71" i="9"/>
  <c r="AC71" i="9"/>
  <c r="AD71" i="9"/>
  <c r="AE71" i="9"/>
  <c r="AF71" i="9"/>
  <c r="AG71" i="9"/>
  <c r="AH71" i="9"/>
  <c r="Z72" i="9"/>
  <c r="AA72" i="9"/>
  <c r="AB72" i="9"/>
  <c r="AC72" i="9"/>
  <c r="AI66" i="9" s="1"/>
  <c r="AJ66" i="9" s="1"/>
  <c r="AD72" i="9"/>
  <c r="AE72" i="9"/>
  <c r="AF72" i="9"/>
  <c r="AG72" i="9"/>
  <c r="AH72" i="9"/>
  <c r="Z73" i="9"/>
  <c r="AA73" i="9"/>
  <c r="AB73" i="9"/>
  <c r="AC73" i="9"/>
  <c r="AD73" i="9"/>
  <c r="AE73" i="9"/>
  <c r="AF73" i="9"/>
  <c r="AG73" i="9"/>
  <c r="AH73" i="9"/>
  <c r="Z74" i="9"/>
  <c r="AA74" i="9"/>
  <c r="AB74" i="9"/>
  <c r="AC74" i="9"/>
  <c r="AD74" i="9"/>
  <c r="AE74" i="9"/>
  <c r="AF74" i="9"/>
  <c r="AG74" i="9"/>
  <c r="AH74" i="9"/>
  <c r="Z75" i="9"/>
  <c r="AA75" i="9"/>
  <c r="AB75" i="9"/>
  <c r="AC75" i="9"/>
  <c r="AD75" i="9"/>
  <c r="AE75" i="9"/>
  <c r="AF75" i="9"/>
  <c r="AG75" i="9"/>
  <c r="AH75" i="9"/>
  <c r="Z76" i="9"/>
  <c r="AA76" i="9"/>
  <c r="AB76" i="9"/>
  <c r="AC76" i="9"/>
  <c r="AI70" i="9" s="1"/>
  <c r="AJ70" i="9" s="1"/>
  <c r="AD76" i="9"/>
  <c r="AE76" i="9"/>
  <c r="AF76" i="9"/>
  <c r="AG76" i="9"/>
  <c r="AH76" i="9"/>
  <c r="Z77" i="9"/>
  <c r="AA77" i="9"/>
  <c r="AB77" i="9"/>
  <c r="AC77" i="9"/>
  <c r="AD77" i="9"/>
  <c r="AE77" i="9"/>
  <c r="AF77" i="9"/>
  <c r="AG77" i="9"/>
  <c r="AH77" i="9"/>
  <c r="Z78" i="9"/>
  <c r="AA78" i="9"/>
  <c r="AB78" i="9"/>
  <c r="AC78" i="9"/>
  <c r="AD78" i="9"/>
  <c r="AE78" i="9"/>
  <c r="AF78" i="9"/>
  <c r="AG78" i="9"/>
  <c r="AH78" i="9"/>
  <c r="Z79" i="9"/>
  <c r="AA79" i="9"/>
  <c r="AB79" i="9"/>
  <c r="AC79" i="9"/>
  <c r="AD79" i="9"/>
  <c r="AE79" i="9"/>
  <c r="AF79" i="9"/>
  <c r="AG79" i="9"/>
  <c r="AH79" i="9"/>
  <c r="Z80" i="9"/>
  <c r="AA80" i="9"/>
  <c r="AB80" i="9"/>
  <c r="AC80" i="9"/>
  <c r="AI74" i="9" s="1"/>
  <c r="AJ74" i="9" s="1"/>
  <c r="AD80" i="9"/>
  <c r="AE80" i="9"/>
  <c r="AF80" i="9"/>
  <c r="AG80" i="9"/>
  <c r="AH80" i="9"/>
  <c r="Z81" i="9"/>
  <c r="AA81" i="9"/>
  <c r="AB81" i="9"/>
  <c r="AC81" i="9"/>
  <c r="AD81" i="9"/>
  <c r="AE81" i="9"/>
  <c r="AF81" i="9"/>
  <c r="AG81" i="9"/>
  <c r="AH81" i="9"/>
  <c r="Z82" i="9"/>
  <c r="AA82" i="9"/>
  <c r="AB82" i="9"/>
  <c r="AC82" i="9"/>
  <c r="AD82" i="9"/>
  <c r="AE82" i="9"/>
  <c r="AF82" i="9"/>
  <c r="AG82" i="9"/>
  <c r="AH82" i="9"/>
  <c r="Z83" i="9"/>
  <c r="AA83" i="9"/>
  <c r="AB83" i="9"/>
  <c r="AC83" i="9"/>
  <c r="AD83" i="9"/>
  <c r="AE83" i="9"/>
  <c r="AF83" i="9"/>
  <c r="AG83" i="9"/>
  <c r="AH83" i="9"/>
  <c r="Z84" i="9"/>
  <c r="AA84" i="9"/>
  <c r="AB84" i="9"/>
  <c r="AC84" i="9"/>
  <c r="AI78" i="9" s="1"/>
  <c r="AJ78" i="9" s="1"/>
  <c r="AD84" i="9"/>
  <c r="AE84" i="9"/>
  <c r="AF84" i="9"/>
  <c r="AG84" i="9"/>
  <c r="AH84" i="9"/>
  <c r="Z85" i="9"/>
  <c r="AA85" i="9"/>
  <c r="AB85" i="9"/>
  <c r="AC85" i="9"/>
  <c r="AD85" i="9"/>
  <c r="AE85" i="9"/>
  <c r="AF85" i="9"/>
  <c r="AG85" i="9"/>
  <c r="AH85" i="9"/>
  <c r="Z86" i="9"/>
  <c r="AA86" i="9"/>
  <c r="AB86" i="9"/>
  <c r="AC86" i="9"/>
  <c r="AD86" i="9"/>
  <c r="AE86" i="9"/>
  <c r="AF86" i="9"/>
  <c r="AG86" i="9"/>
  <c r="AH86" i="9"/>
  <c r="Z87" i="9"/>
  <c r="AA87" i="9"/>
  <c r="AB87" i="9"/>
  <c r="AC87" i="9"/>
  <c r="AD87" i="9"/>
  <c r="AE87" i="9"/>
  <c r="AF87" i="9"/>
  <c r="AG87" i="9"/>
  <c r="AH87" i="9"/>
  <c r="Z88" i="9"/>
  <c r="AA88" i="9"/>
  <c r="AB88" i="9"/>
  <c r="AC88" i="9"/>
  <c r="AI82" i="9" s="1"/>
  <c r="AJ82" i="9" s="1"/>
  <c r="AD88" i="9"/>
  <c r="AE88" i="9"/>
  <c r="AF88" i="9"/>
  <c r="AG88" i="9"/>
  <c r="AH88" i="9"/>
  <c r="Z89" i="9"/>
  <c r="AA89" i="9"/>
  <c r="AB89" i="9"/>
  <c r="AC89" i="9"/>
  <c r="AD89" i="9"/>
  <c r="AE89" i="9"/>
  <c r="AF89" i="9"/>
  <c r="AG89" i="9"/>
  <c r="AH89" i="9"/>
  <c r="Z90" i="9"/>
  <c r="AA90" i="9"/>
  <c r="AB90" i="9"/>
  <c r="AC90" i="9"/>
  <c r="AD90" i="9"/>
  <c r="AE90" i="9"/>
  <c r="AF90" i="9"/>
  <c r="AG90" i="9"/>
  <c r="AH90" i="9"/>
  <c r="Z91" i="9"/>
  <c r="AA91" i="9"/>
  <c r="AB91" i="9"/>
  <c r="AC91" i="9"/>
  <c r="AD91" i="9"/>
  <c r="AE91" i="9"/>
  <c r="AF91" i="9"/>
  <c r="AG91" i="9"/>
  <c r="AH91" i="9"/>
  <c r="Z92" i="9"/>
  <c r="AA92" i="9"/>
  <c r="AB92" i="9"/>
  <c r="AC92" i="9"/>
  <c r="AI86" i="9" s="1"/>
  <c r="AJ86" i="9" s="1"/>
  <c r="AD92" i="9"/>
  <c r="AE92" i="9"/>
  <c r="AF92" i="9"/>
  <c r="AG92" i="9"/>
  <c r="AH92" i="9"/>
  <c r="Z93" i="9"/>
  <c r="AA93" i="9"/>
  <c r="AB93" i="9"/>
  <c r="AC93" i="9"/>
  <c r="AD93" i="9"/>
  <c r="AE93" i="9"/>
  <c r="AF93" i="9"/>
  <c r="AG93" i="9"/>
  <c r="AH93" i="9"/>
  <c r="Z94" i="9"/>
  <c r="AA94" i="9"/>
  <c r="AB94" i="9"/>
  <c r="AC94" i="9"/>
  <c r="AD94" i="9"/>
  <c r="AE94" i="9"/>
  <c r="AF94" i="9"/>
  <c r="AG94" i="9"/>
  <c r="AH94" i="9"/>
  <c r="Z95" i="9"/>
  <c r="AA95" i="9"/>
  <c r="AB95" i="9"/>
  <c r="AC95" i="9"/>
  <c r="AD95" i="9"/>
  <c r="AE95" i="9"/>
  <c r="AF95" i="9"/>
  <c r="AG95" i="9"/>
  <c r="AH95" i="9"/>
  <c r="Z96" i="9"/>
  <c r="AA96" i="9"/>
  <c r="AB96" i="9"/>
  <c r="AC96" i="9"/>
  <c r="AI90" i="9" s="1"/>
  <c r="AJ90" i="9" s="1"/>
  <c r="AD96" i="9"/>
  <c r="AE96" i="9"/>
  <c r="AF96" i="9"/>
  <c r="AG96" i="9"/>
  <c r="AH96" i="9"/>
  <c r="Z97" i="9"/>
  <c r="AA97" i="9"/>
  <c r="AB97" i="9"/>
  <c r="AC97" i="9"/>
  <c r="AD97" i="9"/>
  <c r="AE97" i="9"/>
  <c r="AF97" i="9"/>
  <c r="AG97" i="9"/>
  <c r="AH97" i="9"/>
  <c r="Z98" i="9"/>
  <c r="AA98" i="9"/>
  <c r="AB98" i="9"/>
  <c r="AC98" i="9"/>
  <c r="AD98" i="9"/>
  <c r="AE98" i="9"/>
  <c r="AF98" i="9"/>
  <c r="AG98" i="9"/>
  <c r="AH98" i="9"/>
  <c r="AI98" i="9"/>
  <c r="AJ98" i="9" s="1"/>
  <c r="Z99" i="9"/>
  <c r="AA99" i="9"/>
  <c r="AB99" i="9"/>
  <c r="AC99" i="9"/>
  <c r="AD99" i="9"/>
  <c r="AE99" i="9"/>
  <c r="AF99" i="9"/>
  <c r="AG99" i="9"/>
  <c r="AH99" i="9"/>
  <c r="Z100" i="9"/>
  <c r="AA100" i="9"/>
  <c r="AB100" i="9"/>
  <c r="AC100" i="9"/>
  <c r="AI94" i="9" s="1"/>
  <c r="AJ94" i="9" s="1"/>
  <c r="AD100" i="9"/>
  <c r="AE100" i="9"/>
  <c r="AF100" i="9"/>
  <c r="AG100" i="9"/>
  <c r="AH100" i="9"/>
  <c r="L21" i="9"/>
  <c r="M21" i="9" s="1"/>
  <c r="L22" i="9"/>
  <c r="L23" i="9"/>
  <c r="L24" i="9"/>
  <c r="M24" i="9" s="1"/>
  <c r="L25" i="9"/>
  <c r="L26" i="9"/>
  <c r="M26" i="9"/>
  <c r="L27" i="9"/>
  <c r="L28" i="9"/>
  <c r="M28" i="9"/>
  <c r="L29" i="9"/>
  <c r="L30" i="9"/>
  <c r="M30" i="9"/>
  <c r="L31" i="9"/>
  <c r="L32" i="9"/>
  <c r="M32" i="9"/>
  <c r="L33" i="9"/>
  <c r="L34" i="9"/>
  <c r="M34" i="9"/>
  <c r="L35" i="9"/>
  <c r="L36" i="9"/>
  <c r="M36" i="9"/>
  <c r="L37" i="9"/>
  <c r="L38" i="9"/>
  <c r="M38" i="9"/>
  <c r="L39" i="9"/>
  <c r="L40" i="9"/>
  <c r="M40" i="9"/>
  <c r="L41" i="9"/>
  <c r="L42" i="9"/>
  <c r="M42" i="9"/>
  <c r="L43" i="9"/>
  <c r="L44" i="9"/>
  <c r="M44" i="9"/>
  <c r="L45" i="9"/>
  <c r="L46" i="9"/>
  <c r="M46" i="9"/>
  <c r="L47" i="9"/>
  <c r="L48" i="9"/>
  <c r="M48" i="9"/>
  <c r="L49" i="9"/>
  <c r="L50" i="9"/>
  <c r="M50" i="9"/>
  <c r="L51" i="9"/>
  <c r="L52" i="9"/>
  <c r="M52" i="9"/>
  <c r="L53" i="9"/>
  <c r="L54" i="9"/>
  <c r="M54" i="9"/>
  <c r="L55" i="9"/>
  <c r="L56" i="9"/>
  <c r="M56" i="9"/>
  <c r="L57" i="9"/>
  <c r="L58" i="9"/>
  <c r="M58" i="9"/>
  <c r="L59" i="9"/>
  <c r="L60" i="9"/>
  <c r="M60" i="9"/>
  <c r="L61" i="9"/>
  <c r="L62" i="9"/>
  <c r="M62" i="9"/>
  <c r="L63" i="9"/>
  <c r="L64" i="9"/>
  <c r="M64" i="9"/>
  <c r="L65" i="9"/>
  <c r="L66" i="9"/>
  <c r="M66" i="9"/>
  <c r="L67" i="9"/>
  <c r="L68" i="9"/>
  <c r="M68" i="9"/>
  <c r="L69" i="9"/>
  <c r="L70" i="9"/>
  <c r="M70" i="9"/>
  <c r="L71" i="9"/>
  <c r="L72" i="9"/>
  <c r="M72" i="9"/>
  <c r="L73" i="9"/>
  <c r="L74" i="9"/>
  <c r="M74" i="9"/>
  <c r="L75" i="9"/>
  <c r="L76" i="9"/>
  <c r="M76" i="9"/>
  <c r="L77" i="9"/>
  <c r="L78" i="9"/>
  <c r="M78" i="9"/>
  <c r="L79" i="9"/>
  <c r="L80" i="9"/>
  <c r="M80" i="9"/>
  <c r="L81" i="9"/>
  <c r="L82" i="9"/>
  <c r="M82" i="9"/>
  <c r="L83" i="9"/>
  <c r="L84" i="9"/>
  <c r="M84" i="9"/>
  <c r="L85" i="9"/>
  <c r="L86" i="9"/>
  <c r="M86" i="9"/>
  <c r="L87" i="9"/>
  <c r="L88" i="9"/>
  <c r="M88" i="9"/>
  <c r="L89" i="9"/>
  <c r="L90" i="9"/>
  <c r="M90" i="9"/>
  <c r="L91" i="9"/>
  <c r="L92" i="9"/>
  <c r="M92" i="9"/>
  <c r="L93" i="9"/>
  <c r="L94" i="9"/>
  <c r="M94" i="9"/>
  <c r="L95" i="9"/>
  <c r="L96" i="9"/>
  <c r="M96" i="9"/>
  <c r="L97" i="9"/>
  <c r="L98" i="9"/>
  <c r="M98" i="9"/>
  <c r="L99" i="9"/>
  <c r="L100" i="9"/>
  <c r="M100" i="9"/>
  <c r="M28" i="8" l="1"/>
  <c r="M24" i="8"/>
  <c r="AI46" i="8"/>
  <c r="AJ46" i="8" s="1"/>
  <c r="AI42" i="8"/>
  <c r="AJ42" i="8" s="1"/>
  <c r="AI38" i="8"/>
  <c r="AJ38" i="8" s="1"/>
  <c r="AI34" i="8"/>
  <c r="AJ34" i="8" s="1"/>
  <c r="AI30" i="8"/>
  <c r="AJ30" i="8" s="1"/>
  <c r="AI26" i="8"/>
  <c r="AJ26" i="8" s="1"/>
  <c r="AI22" i="8"/>
  <c r="AJ22" i="8" s="1"/>
  <c r="AI43" i="8"/>
  <c r="AJ43" i="8" s="1"/>
  <c r="AI39" i="8"/>
  <c r="AJ39" i="8" s="1"/>
  <c r="AI35" i="8"/>
  <c r="AJ35" i="8" s="1"/>
  <c r="AI31" i="8"/>
  <c r="AJ31" i="8" s="1"/>
  <c r="AI27" i="8"/>
  <c r="AJ27" i="8" s="1"/>
  <c r="AI23" i="8"/>
  <c r="AJ23" i="8" s="1"/>
  <c r="M26" i="8"/>
  <c r="M22" i="8"/>
  <c r="AI44" i="8"/>
  <c r="AJ44" i="8" s="1"/>
  <c r="AI40" i="8"/>
  <c r="AJ40" i="8" s="1"/>
  <c r="AI36" i="8"/>
  <c r="AJ36" i="8" s="1"/>
  <c r="AI32" i="8"/>
  <c r="AJ32" i="8" s="1"/>
  <c r="AI24" i="8"/>
  <c r="AJ24" i="8" s="1"/>
  <c r="M38" i="7"/>
  <c r="M35" i="7"/>
  <c r="M32" i="7"/>
  <c r="M28" i="7"/>
  <c r="M24" i="7"/>
  <c r="AI50" i="7"/>
  <c r="AJ50" i="7" s="1"/>
  <c r="AI46" i="7"/>
  <c r="AJ46" i="7" s="1"/>
  <c r="AI42" i="7"/>
  <c r="AJ42" i="7" s="1"/>
  <c r="AI38" i="7"/>
  <c r="AJ38" i="7" s="1"/>
  <c r="AI34" i="7"/>
  <c r="AJ34" i="7" s="1"/>
  <c r="AI30" i="7"/>
  <c r="AJ30" i="7" s="1"/>
  <c r="AI26" i="7"/>
  <c r="AJ26" i="7" s="1"/>
  <c r="AI22" i="7"/>
  <c r="AJ22" i="7" s="1"/>
  <c r="AI51" i="7"/>
  <c r="AJ51" i="7" s="1"/>
  <c r="AI47" i="7"/>
  <c r="AJ47" i="7" s="1"/>
  <c r="AI43" i="7"/>
  <c r="AJ43" i="7" s="1"/>
  <c r="AI39" i="7"/>
  <c r="AJ39" i="7" s="1"/>
  <c r="AI35" i="7"/>
  <c r="AJ35" i="7" s="1"/>
  <c r="AI31" i="7"/>
  <c r="AJ31" i="7" s="1"/>
  <c r="AI27" i="7"/>
  <c r="AJ27" i="7" s="1"/>
  <c r="AI23" i="7"/>
  <c r="AJ23" i="7" s="1"/>
  <c r="M39" i="7"/>
  <c r="M34" i="7"/>
  <c r="M30" i="7"/>
  <c r="M26" i="7"/>
  <c r="M22" i="7"/>
  <c r="AI48" i="7"/>
  <c r="AJ48" i="7" s="1"/>
  <c r="AI44" i="7"/>
  <c r="AJ44" i="7" s="1"/>
  <c r="AI40" i="7"/>
  <c r="AJ40" i="7" s="1"/>
  <c r="AI36" i="7"/>
  <c r="AJ36" i="7" s="1"/>
  <c r="AI32" i="7"/>
  <c r="AJ32" i="7" s="1"/>
  <c r="AI28" i="7"/>
  <c r="AJ28" i="7" s="1"/>
  <c r="AI24" i="7"/>
  <c r="AJ24" i="7" s="1"/>
  <c r="AI94" i="6"/>
  <c r="AJ94" i="6" s="1"/>
  <c r="AI90" i="6"/>
  <c r="AJ90" i="6" s="1"/>
  <c r="AI86" i="6"/>
  <c r="AJ86" i="6" s="1"/>
  <c r="AI82" i="6"/>
  <c r="AJ82" i="6" s="1"/>
  <c r="AI78" i="6"/>
  <c r="AJ78" i="6" s="1"/>
  <c r="AI74" i="6"/>
  <c r="AJ74" i="6" s="1"/>
  <c r="AI70" i="6"/>
  <c r="AJ70" i="6" s="1"/>
  <c r="AI66" i="6"/>
  <c r="AJ66" i="6" s="1"/>
  <c r="AI62" i="6"/>
  <c r="AJ62" i="6" s="1"/>
  <c r="AI58" i="6"/>
  <c r="AJ58" i="6" s="1"/>
  <c r="AI54" i="6"/>
  <c r="AJ54" i="6" s="1"/>
  <c r="AI50" i="6"/>
  <c r="AJ50" i="6" s="1"/>
  <c r="AI46" i="6"/>
  <c r="AJ46" i="6" s="1"/>
  <c r="AI42" i="6"/>
  <c r="AJ42" i="6" s="1"/>
  <c r="AI38" i="6"/>
  <c r="AJ38" i="6" s="1"/>
  <c r="AI34" i="6"/>
  <c r="AJ34" i="6" s="1"/>
  <c r="AI30" i="6"/>
  <c r="AJ30" i="6" s="1"/>
  <c r="AI26" i="6"/>
  <c r="AJ26" i="6" s="1"/>
  <c r="AI22" i="6"/>
  <c r="AJ22" i="6" s="1"/>
  <c r="AI95" i="6"/>
  <c r="AJ95" i="6" s="1"/>
  <c r="AI91" i="6"/>
  <c r="AJ91" i="6" s="1"/>
  <c r="AI87" i="6"/>
  <c r="AJ87" i="6" s="1"/>
  <c r="AI83" i="6"/>
  <c r="AJ83" i="6" s="1"/>
  <c r="AI79" i="6"/>
  <c r="AJ79" i="6" s="1"/>
  <c r="AI75" i="6"/>
  <c r="AJ75" i="6" s="1"/>
  <c r="AI71" i="6"/>
  <c r="AJ71" i="6" s="1"/>
  <c r="AI67" i="6"/>
  <c r="AJ67" i="6" s="1"/>
  <c r="AI63" i="6"/>
  <c r="AJ63" i="6" s="1"/>
  <c r="AI59" i="6"/>
  <c r="AJ59" i="6" s="1"/>
  <c r="AI55" i="6"/>
  <c r="AJ55" i="6" s="1"/>
  <c r="AI51" i="6"/>
  <c r="AJ51" i="6" s="1"/>
  <c r="AI39" i="6"/>
  <c r="AJ39" i="6" s="1"/>
  <c r="AI35" i="6"/>
  <c r="AJ35" i="6" s="1"/>
  <c r="AI96" i="6"/>
  <c r="AJ96" i="6" s="1"/>
  <c r="AI92" i="6"/>
  <c r="AJ92" i="6" s="1"/>
  <c r="AI88" i="6"/>
  <c r="AJ88" i="6" s="1"/>
  <c r="AI84" i="6"/>
  <c r="AJ84" i="6" s="1"/>
  <c r="AI80" i="6"/>
  <c r="AJ80" i="6" s="1"/>
  <c r="AI76" i="6"/>
  <c r="AJ76" i="6" s="1"/>
  <c r="AI72" i="6"/>
  <c r="AJ72" i="6" s="1"/>
  <c r="AI68" i="6"/>
  <c r="AJ68" i="6" s="1"/>
  <c r="AI64" i="6"/>
  <c r="AJ64" i="6" s="1"/>
  <c r="AI60" i="6"/>
  <c r="AJ60" i="6" s="1"/>
  <c r="AI56" i="6"/>
  <c r="AJ56" i="6" s="1"/>
  <c r="AI52" i="6"/>
  <c r="AJ52" i="6" s="1"/>
  <c r="AI48" i="6"/>
  <c r="AJ48" i="6" s="1"/>
  <c r="AI44" i="6"/>
  <c r="AJ44" i="6" s="1"/>
  <c r="AI40" i="6"/>
  <c r="AJ40" i="6" s="1"/>
  <c r="AI36" i="6"/>
  <c r="AJ36" i="6" s="1"/>
  <c r="AI32" i="6"/>
  <c r="AJ32" i="6" s="1"/>
  <c r="AI28" i="6"/>
  <c r="AJ28" i="6" s="1"/>
  <c r="AI24" i="6"/>
  <c r="AJ24" i="6" s="1"/>
  <c r="AI101" i="5"/>
  <c r="AJ101" i="5" s="1"/>
  <c r="AI97" i="5"/>
  <c r="AJ97" i="5" s="1"/>
  <c r="AI98" i="5"/>
  <c r="AJ98" i="5" s="1"/>
  <c r="AI94" i="5"/>
  <c r="AJ94" i="5" s="1"/>
  <c r="AI90" i="5"/>
  <c r="AJ90" i="5" s="1"/>
  <c r="AI86" i="5"/>
  <c r="AJ86" i="5" s="1"/>
  <c r="AI82" i="5"/>
  <c r="AJ82" i="5" s="1"/>
  <c r="AI78" i="5"/>
  <c r="AJ78" i="5" s="1"/>
  <c r="AI74" i="5"/>
  <c r="AJ74" i="5" s="1"/>
  <c r="AI70" i="5"/>
  <c r="AJ70" i="5" s="1"/>
  <c r="AI66" i="5"/>
  <c r="AJ66" i="5" s="1"/>
  <c r="AI62" i="5"/>
  <c r="AJ62" i="5" s="1"/>
  <c r="AI58" i="5"/>
  <c r="AJ58" i="5" s="1"/>
  <c r="AI50" i="5"/>
  <c r="AJ50" i="5" s="1"/>
  <c r="AI46" i="5"/>
  <c r="AJ46" i="5" s="1"/>
  <c r="AI42" i="5"/>
  <c r="AJ42" i="5" s="1"/>
  <c r="AI38" i="5"/>
  <c r="AJ38" i="5" s="1"/>
  <c r="AI34" i="5"/>
  <c r="AJ34" i="5" s="1"/>
  <c r="AI30" i="5"/>
  <c r="AJ30" i="5" s="1"/>
  <c r="AI26" i="5"/>
  <c r="AJ26" i="5" s="1"/>
  <c r="AI22" i="5"/>
  <c r="AJ22" i="5" s="1"/>
  <c r="AI91" i="5"/>
  <c r="AJ91" i="5" s="1"/>
  <c r="AI87" i="5"/>
  <c r="AJ87" i="5" s="1"/>
  <c r="AI83" i="5"/>
  <c r="AJ83" i="5" s="1"/>
  <c r="AI79" i="5"/>
  <c r="AJ79" i="5" s="1"/>
  <c r="AI67" i="5"/>
  <c r="AJ67" i="5" s="1"/>
  <c r="AI63" i="5"/>
  <c r="AJ63" i="5" s="1"/>
  <c r="AI55" i="5"/>
  <c r="AJ55" i="5" s="1"/>
  <c r="AI51" i="5"/>
  <c r="AJ51" i="5" s="1"/>
  <c r="AI47" i="5"/>
  <c r="AJ47" i="5" s="1"/>
  <c r="AI43" i="5"/>
  <c r="AJ43" i="5" s="1"/>
  <c r="AI39" i="5"/>
  <c r="AJ39" i="5" s="1"/>
  <c r="AI35" i="5"/>
  <c r="AJ35" i="5" s="1"/>
  <c r="AI31" i="5"/>
  <c r="AJ31" i="5" s="1"/>
  <c r="AI27" i="5"/>
  <c r="AJ27" i="5" s="1"/>
  <c r="AI23" i="5"/>
  <c r="AJ23" i="5" s="1"/>
  <c r="AI100" i="5"/>
  <c r="AJ100" i="5" s="1"/>
  <c r="AI96" i="5"/>
  <c r="AJ96" i="5" s="1"/>
  <c r="AI92" i="5"/>
  <c r="AJ92" i="5" s="1"/>
  <c r="AI80" i="5"/>
  <c r="AJ80" i="5" s="1"/>
  <c r="AI76" i="5"/>
  <c r="AJ76" i="5" s="1"/>
  <c r="AI68" i="5"/>
  <c r="AJ68" i="5" s="1"/>
  <c r="AI60" i="5"/>
  <c r="AJ60" i="5" s="1"/>
  <c r="AI56" i="5"/>
  <c r="AJ56" i="5" s="1"/>
  <c r="AI52" i="5"/>
  <c r="AJ52" i="5" s="1"/>
  <c r="AI48" i="5"/>
  <c r="AJ48" i="5" s="1"/>
  <c r="AI44" i="5"/>
  <c r="AJ44" i="5" s="1"/>
  <c r="AI28" i="5"/>
  <c r="AJ28" i="5" s="1"/>
  <c r="AI24" i="5"/>
  <c r="AJ24" i="5" s="1"/>
  <c r="M29" i="4"/>
  <c r="M24" i="4"/>
  <c r="AI106" i="4"/>
  <c r="AJ106" i="4" s="1"/>
  <c r="AI102" i="4"/>
  <c r="AJ102" i="4" s="1"/>
  <c r="AI90" i="4"/>
  <c r="AJ90" i="4" s="1"/>
  <c r="AI86" i="4"/>
  <c r="AJ86" i="4" s="1"/>
  <c r="AI82" i="4"/>
  <c r="AJ82" i="4" s="1"/>
  <c r="AI78" i="4"/>
  <c r="AJ78" i="4" s="1"/>
  <c r="AI74" i="4"/>
  <c r="AJ74" i="4" s="1"/>
  <c r="AI70" i="4"/>
  <c r="AJ70" i="4" s="1"/>
  <c r="AI66" i="4"/>
  <c r="AJ66" i="4" s="1"/>
  <c r="AI62" i="4"/>
  <c r="AJ62" i="4" s="1"/>
  <c r="AI58" i="4"/>
  <c r="AJ58" i="4" s="1"/>
  <c r="AI54" i="4"/>
  <c r="AJ54" i="4" s="1"/>
  <c r="AI50" i="4"/>
  <c r="AJ50" i="4" s="1"/>
  <c r="AI46" i="4"/>
  <c r="AJ46" i="4" s="1"/>
  <c r="AI42" i="4"/>
  <c r="AJ42" i="4" s="1"/>
  <c r="AI38" i="4"/>
  <c r="AJ38" i="4" s="1"/>
  <c r="AI34" i="4"/>
  <c r="AJ34" i="4" s="1"/>
  <c r="AI30" i="4"/>
  <c r="AJ30" i="4" s="1"/>
  <c r="AI26" i="4"/>
  <c r="AJ26" i="4" s="1"/>
  <c r="AI22" i="4"/>
  <c r="AJ22" i="4" s="1"/>
  <c r="AI103" i="4"/>
  <c r="AJ103" i="4" s="1"/>
  <c r="AI91" i="4"/>
  <c r="AJ91" i="4" s="1"/>
  <c r="AI87" i="4"/>
  <c r="AJ87" i="4" s="1"/>
  <c r="AI83" i="4"/>
  <c r="AJ83" i="4" s="1"/>
  <c r="AI79" i="4"/>
  <c r="AJ79" i="4" s="1"/>
  <c r="AI75" i="4"/>
  <c r="AJ75" i="4" s="1"/>
  <c r="AI71" i="4"/>
  <c r="AJ71" i="4" s="1"/>
  <c r="AI67" i="4"/>
  <c r="AJ67" i="4" s="1"/>
  <c r="AI63" i="4"/>
  <c r="AJ63" i="4" s="1"/>
  <c r="AI59" i="4"/>
  <c r="AJ59" i="4" s="1"/>
  <c r="AI55" i="4"/>
  <c r="AJ55" i="4" s="1"/>
  <c r="AI51" i="4"/>
  <c r="AJ51" i="4" s="1"/>
  <c r="AI47" i="4"/>
  <c r="AJ47" i="4" s="1"/>
  <c r="AI43" i="4"/>
  <c r="AJ43" i="4" s="1"/>
  <c r="AI39" i="4"/>
  <c r="AJ39" i="4" s="1"/>
  <c r="AI35" i="4"/>
  <c r="AJ35" i="4" s="1"/>
  <c r="AI31" i="4"/>
  <c r="AJ31" i="4" s="1"/>
  <c r="AI27" i="4"/>
  <c r="AJ27" i="4" s="1"/>
  <c r="AI23" i="4"/>
  <c r="AJ23" i="4" s="1"/>
  <c r="M28" i="4"/>
  <c r="M22" i="4"/>
  <c r="AI104" i="4"/>
  <c r="AJ104" i="4" s="1"/>
  <c r="AI100" i="4"/>
  <c r="AJ100" i="4" s="1"/>
  <c r="AI96" i="4"/>
  <c r="AJ96" i="4" s="1"/>
  <c r="AI92" i="4"/>
  <c r="AJ92" i="4" s="1"/>
  <c r="AI88" i="4"/>
  <c r="AJ88" i="4" s="1"/>
  <c r="AI84" i="4"/>
  <c r="AJ84" i="4" s="1"/>
  <c r="AI80" i="4"/>
  <c r="AJ80" i="4" s="1"/>
  <c r="AI72" i="4"/>
  <c r="AJ72" i="4" s="1"/>
  <c r="AI68" i="4"/>
  <c r="AJ68" i="4" s="1"/>
  <c r="AI64" i="4"/>
  <c r="AJ64" i="4" s="1"/>
  <c r="AI60" i="4"/>
  <c r="AJ60" i="4" s="1"/>
  <c r="AI56" i="4"/>
  <c r="AJ56" i="4" s="1"/>
  <c r="AI52" i="4"/>
  <c r="AJ52" i="4" s="1"/>
  <c r="AI48" i="4"/>
  <c r="AJ48" i="4" s="1"/>
  <c r="AI44" i="4"/>
  <c r="AJ44" i="4" s="1"/>
  <c r="AI40" i="4"/>
  <c r="AJ40" i="4" s="1"/>
  <c r="AI36" i="4"/>
  <c r="AJ36" i="4" s="1"/>
  <c r="AI32" i="4"/>
  <c r="AJ32" i="4" s="1"/>
  <c r="AI24" i="4"/>
  <c r="AJ24" i="4" s="1"/>
  <c r="AC64" i="2"/>
  <c r="AC60" i="2"/>
  <c r="AC56" i="2"/>
  <c r="AC52" i="2"/>
  <c r="AC48" i="2"/>
  <c r="AC44" i="2"/>
  <c r="AC40" i="2"/>
  <c r="AC36" i="2"/>
  <c r="AC32" i="2"/>
  <c r="AC28" i="2"/>
  <c r="AC24" i="2"/>
  <c r="AC70" i="2"/>
  <c r="AC66" i="2"/>
  <c r="AC62" i="2"/>
  <c r="AC58" i="2"/>
  <c r="AC54" i="2"/>
  <c r="AC50" i="2"/>
  <c r="AC46" i="2"/>
  <c r="AC42" i="2"/>
  <c r="AC38" i="2"/>
  <c r="AC34" i="2"/>
  <c r="AC30" i="2"/>
  <c r="AC26" i="2"/>
  <c r="AC22" i="2"/>
  <c r="AC45" i="2"/>
  <c r="AC41" i="2"/>
  <c r="AC37" i="2"/>
  <c r="AI26" i="9"/>
  <c r="AJ26" i="9" s="1"/>
  <c r="AI22" i="9"/>
  <c r="AJ22" i="9" s="1"/>
  <c r="M23" i="9"/>
  <c r="AI99" i="9"/>
  <c r="AJ99" i="9" s="1"/>
  <c r="AI95" i="9"/>
  <c r="AJ95" i="9" s="1"/>
  <c r="AI91" i="9"/>
  <c r="AJ91" i="9" s="1"/>
  <c r="AI87" i="9"/>
  <c r="AJ87" i="9" s="1"/>
  <c r="AI83" i="9"/>
  <c r="AJ83" i="9" s="1"/>
  <c r="AI79" i="9"/>
  <c r="AJ79" i="9" s="1"/>
  <c r="AI75" i="9"/>
  <c r="AJ75" i="9" s="1"/>
  <c r="AI71" i="9"/>
  <c r="AJ71" i="9" s="1"/>
  <c r="AI67" i="9"/>
  <c r="AJ67" i="9" s="1"/>
  <c r="AI63" i="9"/>
  <c r="AJ63" i="9" s="1"/>
  <c r="AI59" i="9"/>
  <c r="AJ59" i="9" s="1"/>
  <c r="AI55" i="9"/>
  <c r="AJ55" i="9" s="1"/>
  <c r="AI51" i="9"/>
  <c r="AJ51" i="9" s="1"/>
  <c r="AI47" i="9"/>
  <c r="AJ47" i="9" s="1"/>
  <c r="AI43" i="9"/>
  <c r="AJ43" i="9" s="1"/>
  <c r="AI39" i="9"/>
  <c r="AJ39" i="9" s="1"/>
  <c r="AI35" i="9"/>
  <c r="AJ35" i="9" s="1"/>
  <c r="AI31" i="9"/>
  <c r="AJ31" i="9" s="1"/>
  <c r="AI27" i="9"/>
  <c r="AJ27" i="9" s="1"/>
  <c r="AI23" i="9"/>
  <c r="AJ23" i="9" s="1"/>
  <c r="M97" i="9"/>
  <c r="M93" i="9"/>
  <c r="M89" i="9"/>
  <c r="M85" i="9"/>
  <c r="M81" i="9"/>
  <c r="M77" i="9"/>
  <c r="M73" i="9"/>
  <c r="M69" i="9"/>
  <c r="M65" i="9"/>
  <c r="M61" i="9"/>
  <c r="M57" i="9"/>
  <c r="M53" i="9"/>
  <c r="M49" i="9"/>
  <c r="M45" i="9"/>
  <c r="M41" i="9"/>
  <c r="M37" i="9"/>
  <c r="M33" i="9"/>
  <c r="M31" i="9"/>
  <c r="M29" i="9"/>
  <c r="M27" i="9"/>
  <c r="M25" i="9"/>
  <c r="AI100" i="9"/>
  <c r="AJ100" i="9" s="1"/>
  <c r="AI96" i="9"/>
  <c r="AJ96" i="9" s="1"/>
  <c r="AI92" i="9"/>
  <c r="AJ92" i="9" s="1"/>
  <c r="AI88" i="9"/>
  <c r="AJ88" i="9" s="1"/>
  <c r="AI84" i="9"/>
  <c r="AJ84" i="9" s="1"/>
  <c r="AI80" i="9"/>
  <c r="AJ80" i="9" s="1"/>
  <c r="AI76" i="9"/>
  <c r="AJ76" i="9" s="1"/>
  <c r="AI72" i="9"/>
  <c r="AJ72" i="9" s="1"/>
  <c r="AI68" i="9"/>
  <c r="AJ68" i="9" s="1"/>
  <c r="AI64" i="9"/>
  <c r="AJ64" i="9" s="1"/>
  <c r="AI60" i="9"/>
  <c r="AJ60" i="9" s="1"/>
  <c r="AI56" i="9"/>
  <c r="AJ56" i="9" s="1"/>
  <c r="AI52" i="9"/>
  <c r="AJ52" i="9" s="1"/>
  <c r="AI48" i="9"/>
  <c r="AJ48" i="9" s="1"/>
  <c r="AI44" i="9"/>
  <c r="AJ44" i="9" s="1"/>
  <c r="AI40" i="9"/>
  <c r="AJ40" i="9" s="1"/>
  <c r="AI36" i="9"/>
  <c r="AJ36" i="9" s="1"/>
  <c r="AI32" i="9"/>
  <c r="AJ32" i="9" s="1"/>
  <c r="AI28" i="9"/>
  <c r="AJ28" i="9" s="1"/>
  <c r="AI24" i="9"/>
  <c r="AJ24" i="9" s="1"/>
  <c r="AI20" i="9"/>
  <c r="AJ20" i="9" s="1"/>
  <c r="M99" i="9"/>
  <c r="M95" i="9"/>
  <c r="M91" i="9"/>
  <c r="M87" i="9"/>
  <c r="M83" i="9"/>
  <c r="M75" i="9"/>
  <c r="M71" i="9"/>
  <c r="M67" i="9"/>
  <c r="M63" i="9"/>
  <c r="M59" i="9"/>
  <c r="M55" i="9"/>
  <c r="M51" i="9"/>
  <c r="M43" i="9"/>
  <c r="M39" i="9"/>
  <c r="M35" i="9"/>
  <c r="M22" i="9"/>
  <c r="AI97" i="9"/>
  <c r="AJ97" i="9" s="1"/>
  <c r="AI93" i="9"/>
  <c r="AJ93" i="9" s="1"/>
  <c r="AI89" i="9"/>
  <c r="AJ89" i="9" s="1"/>
  <c r="AI85" i="9"/>
  <c r="AJ85" i="9" s="1"/>
  <c r="AI81" i="9"/>
  <c r="AJ81" i="9" s="1"/>
  <c r="AI77" i="9"/>
  <c r="AJ77" i="9" s="1"/>
  <c r="AI73" i="9"/>
  <c r="AJ73" i="9" s="1"/>
  <c r="AI69" i="9"/>
  <c r="AJ69" i="9" s="1"/>
  <c r="AI65" i="9"/>
  <c r="AJ65" i="9" s="1"/>
  <c r="AI61" i="9"/>
  <c r="AJ61" i="9" s="1"/>
  <c r="AI57" i="9"/>
  <c r="AJ57" i="9" s="1"/>
  <c r="AI53" i="9"/>
  <c r="AJ53" i="9" s="1"/>
  <c r="AI49" i="9"/>
  <c r="AJ49" i="9" s="1"/>
  <c r="AI45" i="9"/>
  <c r="AJ45" i="9" s="1"/>
  <c r="AI41" i="9"/>
  <c r="AJ41" i="9" s="1"/>
  <c r="AI37" i="9"/>
  <c r="AJ37" i="9" s="1"/>
  <c r="AI33" i="9"/>
  <c r="AJ33" i="9" s="1"/>
  <c r="AI29" i="9"/>
  <c r="AJ29" i="9" s="1"/>
  <c r="AI25" i="9"/>
  <c r="AJ25" i="9" s="1"/>
  <c r="L20" i="9"/>
  <c r="AH19" i="9"/>
  <c r="AG19" i="9"/>
  <c r="AF19" i="9"/>
  <c r="AE19" i="9"/>
  <c r="AD19" i="9"/>
  <c r="AB19" i="9"/>
  <c r="AA19" i="9"/>
  <c r="Z19" i="9"/>
  <c r="E15" i="9" s="1"/>
  <c r="L19" i="9"/>
  <c r="AC19" i="9" s="1"/>
  <c r="E16" i="9"/>
  <c r="D16" i="9"/>
  <c r="F16" i="9" s="1"/>
  <c r="AI15" i="9"/>
  <c r="C15" i="9"/>
  <c r="AI14" i="9"/>
  <c r="J14" i="9"/>
  <c r="AJ14" i="9" s="1"/>
  <c r="C14" i="9"/>
  <c r="AI13" i="9"/>
  <c r="D13" i="9"/>
  <c r="C13" i="9"/>
  <c r="AI12" i="9"/>
  <c r="J12" i="9"/>
  <c r="AJ12" i="9" s="1"/>
  <c r="E12" i="9"/>
  <c r="D12" i="9"/>
  <c r="F12" i="9" s="1"/>
  <c r="C12" i="9"/>
  <c r="AI11" i="9"/>
  <c r="E11" i="9"/>
  <c r="D11" i="9"/>
  <c r="F11" i="9" s="1"/>
  <c r="C11" i="9"/>
  <c r="AI10" i="9"/>
  <c r="J10" i="9"/>
  <c r="AJ10" i="9" s="1"/>
  <c r="E10" i="9"/>
  <c r="C10" i="9"/>
  <c r="AI9" i="9"/>
  <c r="E9" i="9"/>
  <c r="C9" i="9"/>
  <c r="AI8" i="9"/>
  <c r="J8" i="9"/>
  <c r="AJ8" i="9" s="1"/>
  <c r="C8" i="9"/>
  <c r="D14" i="9" l="1"/>
  <c r="D8" i="9"/>
  <c r="F8" i="9" s="1"/>
  <c r="E13" i="9"/>
  <c r="F13" i="9" s="1"/>
  <c r="E14" i="9"/>
  <c r="D15" i="9"/>
  <c r="F15" i="9" s="1"/>
  <c r="E8" i="9"/>
  <c r="D9" i="9"/>
  <c r="F9" i="9" s="1"/>
  <c r="D10" i="9"/>
  <c r="F10" i="9" s="1"/>
  <c r="G11" i="9"/>
  <c r="G12" i="9"/>
  <c r="G13" i="9"/>
  <c r="C16" i="9"/>
  <c r="J9" i="9"/>
  <c r="AJ9" i="9" s="1"/>
  <c r="J13" i="9"/>
  <c r="AJ13" i="9" s="1"/>
  <c r="J11" i="9"/>
  <c r="AJ11" i="9" s="1"/>
  <c r="J15" i="9"/>
  <c r="AJ15" i="9" s="1"/>
  <c r="E16" i="8"/>
  <c r="D16" i="8"/>
  <c r="C15" i="8"/>
  <c r="J15" i="8" s="1"/>
  <c r="C14" i="8"/>
  <c r="J14" i="8" s="1"/>
  <c r="C13" i="8"/>
  <c r="J13" i="8" s="1"/>
  <c r="C12" i="8"/>
  <c r="J12" i="8" s="1"/>
  <c r="C11" i="8"/>
  <c r="J11" i="8" s="1"/>
  <c r="C10" i="8"/>
  <c r="J10" i="8" s="1"/>
  <c r="C9" i="8"/>
  <c r="J9" i="8" s="1"/>
  <c r="C8" i="8"/>
  <c r="E16" i="7"/>
  <c r="D16" i="7"/>
  <c r="C15" i="7"/>
  <c r="J15" i="7" s="1"/>
  <c r="C14" i="7"/>
  <c r="C13" i="7"/>
  <c r="J13" i="7" s="1"/>
  <c r="C12" i="7"/>
  <c r="C11" i="7"/>
  <c r="J11" i="7" s="1"/>
  <c r="C10" i="7"/>
  <c r="C9" i="7"/>
  <c r="J9" i="7" s="1"/>
  <c r="C8" i="7"/>
  <c r="E16" i="6"/>
  <c r="D16" i="6"/>
  <c r="C15" i="6"/>
  <c r="J15" i="6" s="1"/>
  <c r="C14" i="6"/>
  <c r="J14" i="6" s="1"/>
  <c r="C13" i="6"/>
  <c r="J13" i="6" s="1"/>
  <c r="C12" i="6"/>
  <c r="J12" i="6" s="1"/>
  <c r="C11" i="6"/>
  <c r="J11" i="6" s="1"/>
  <c r="C10" i="6"/>
  <c r="J10" i="6" s="1"/>
  <c r="C9" i="6"/>
  <c r="J9" i="6" s="1"/>
  <c r="C8" i="6"/>
  <c r="J8" i="6" s="1"/>
  <c r="E16" i="5"/>
  <c r="D16" i="5"/>
  <c r="C15" i="5"/>
  <c r="J15" i="5" s="1"/>
  <c r="C14" i="5"/>
  <c r="J14" i="5" s="1"/>
  <c r="C13" i="5"/>
  <c r="J13" i="5" s="1"/>
  <c r="C12" i="5"/>
  <c r="J12" i="5" s="1"/>
  <c r="C11" i="5"/>
  <c r="J11" i="5" s="1"/>
  <c r="C10" i="5"/>
  <c r="J10" i="5" s="1"/>
  <c r="C9" i="5"/>
  <c r="J9" i="5" s="1"/>
  <c r="C8" i="5"/>
  <c r="J8" i="5" s="1"/>
  <c r="E16" i="4"/>
  <c r="D16" i="4"/>
  <c r="C15" i="4"/>
  <c r="J15" i="4" s="1"/>
  <c r="C14" i="4"/>
  <c r="J14" i="4" s="1"/>
  <c r="C13" i="4"/>
  <c r="J13" i="4" s="1"/>
  <c r="C12" i="4"/>
  <c r="J12" i="4" s="1"/>
  <c r="C11" i="4"/>
  <c r="J11" i="4" s="1"/>
  <c r="C10" i="4"/>
  <c r="J10" i="4" s="1"/>
  <c r="C9" i="4"/>
  <c r="J9" i="4" s="1"/>
  <c r="C8" i="4"/>
  <c r="J8" i="4" s="1"/>
  <c r="C15" i="2"/>
  <c r="E16" i="2"/>
  <c r="D16" i="2"/>
  <c r="C14" i="2"/>
  <c r="J14" i="2" s="1"/>
  <c r="C13" i="2"/>
  <c r="C12" i="2"/>
  <c r="J12" i="2" s="1"/>
  <c r="C11" i="2"/>
  <c r="J11" i="2" s="1"/>
  <c r="C10" i="2"/>
  <c r="J10" i="2" s="1"/>
  <c r="C9" i="2"/>
  <c r="C8" i="2"/>
  <c r="J8" i="2" s="1"/>
  <c r="J13" i="2"/>
  <c r="J9" i="2"/>
  <c r="L20" i="8"/>
  <c r="L20" i="7"/>
  <c r="AH19" i="6"/>
  <c r="AG19" i="6"/>
  <c r="AE19" i="6"/>
  <c r="AD19" i="6"/>
  <c r="AC19" i="6"/>
  <c r="AB19" i="6"/>
  <c r="AA19" i="6"/>
  <c r="Z19" i="6"/>
  <c r="L19" i="6"/>
  <c r="AF19" i="6" s="1"/>
  <c r="L20" i="6"/>
  <c r="L20" i="5"/>
  <c r="L19" i="8"/>
  <c r="AH19" i="8" s="1"/>
  <c r="L19" i="7"/>
  <c r="AG19" i="8"/>
  <c r="AF19" i="8"/>
  <c r="AE19" i="8"/>
  <c r="AD19" i="8"/>
  <c r="AC19" i="8"/>
  <c r="AB19" i="8"/>
  <c r="AA19" i="8"/>
  <c r="Z19" i="8"/>
  <c r="D15" i="8" s="1"/>
  <c r="AH19" i="7"/>
  <c r="AF19" i="7"/>
  <c r="AE19" i="7"/>
  <c r="AD19" i="7"/>
  <c r="AC19" i="7"/>
  <c r="AB19" i="7"/>
  <c r="AA19" i="7"/>
  <c r="Z19" i="7"/>
  <c r="E15" i="7" s="1"/>
  <c r="AH19" i="5"/>
  <c r="AG19" i="5"/>
  <c r="AF19" i="5"/>
  <c r="AD19" i="5"/>
  <c r="AC19" i="5"/>
  <c r="AB19" i="5"/>
  <c r="AA19" i="5"/>
  <c r="Z19" i="5"/>
  <c r="E9" i="5" s="1"/>
  <c r="L19" i="5"/>
  <c r="AE19" i="5" s="1"/>
  <c r="L20" i="4"/>
  <c r="AH19" i="4"/>
  <c r="AG19" i="4"/>
  <c r="AF19" i="4"/>
  <c r="AE19" i="4"/>
  <c r="AC19" i="4"/>
  <c r="AB19" i="4"/>
  <c r="AA19" i="4"/>
  <c r="Z19" i="4"/>
  <c r="L19" i="4"/>
  <c r="AD19" i="4" s="1"/>
  <c r="L20" i="2"/>
  <c r="L19" i="2"/>
  <c r="AC19" i="2" s="1"/>
  <c r="AH19" i="2"/>
  <c r="AG19" i="2"/>
  <c r="AF19" i="2"/>
  <c r="AE19" i="2"/>
  <c r="AD19" i="2"/>
  <c r="AB19" i="2"/>
  <c r="AA19" i="2"/>
  <c r="Z19" i="2"/>
  <c r="M96" i="6" l="1"/>
  <c r="M80" i="6"/>
  <c r="M64" i="6"/>
  <c r="M48" i="6"/>
  <c r="M32" i="6"/>
  <c r="M91" i="6"/>
  <c r="M75" i="6"/>
  <c r="M59" i="6"/>
  <c r="M43" i="6"/>
  <c r="M27" i="6"/>
  <c r="M86" i="6"/>
  <c r="M70" i="6"/>
  <c r="M54" i="6"/>
  <c r="M38" i="6"/>
  <c r="M22" i="6"/>
  <c r="M85" i="6"/>
  <c r="M69" i="6"/>
  <c r="M53" i="6"/>
  <c r="M37" i="6"/>
  <c r="M21" i="6"/>
  <c r="M45" i="6"/>
  <c r="M92" i="6"/>
  <c r="M76" i="6"/>
  <c r="M60" i="6"/>
  <c r="M44" i="6"/>
  <c r="M28" i="6"/>
  <c r="M87" i="6"/>
  <c r="M71" i="6"/>
  <c r="M55" i="6"/>
  <c r="M39" i="6"/>
  <c r="M23" i="6"/>
  <c r="M82" i="6"/>
  <c r="M66" i="6"/>
  <c r="M50" i="6"/>
  <c r="M34" i="6"/>
  <c r="M97" i="6"/>
  <c r="M81" i="6"/>
  <c r="M65" i="6"/>
  <c r="M49" i="6"/>
  <c r="M33" i="6"/>
  <c r="M61" i="6"/>
  <c r="M88" i="6"/>
  <c r="M72" i="6"/>
  <c r="M56" i="6"/>
  <c r="M40" i="6"/>
  <c r="M24" i="6"/>
  <c r="M83" i="6"/>
  <c r="M67" i="6"/>
  <c r="M51" i="6"/>
  <c r="M35" i="6"/>
  <c r="M94" i="6"/>
  <c r="M78" i="6"/>
  <c r="M62" i="6"/>
  <c r="M46" i="6"/>
  <c r="M30" i="6"/>
  <c r="M93" i="6"/>
  <c r="M77" i="6"/>
  <c r="M29" i="6"/>
  <c r="M84" i="6"/>
  <c r="M68" i="6"/>
  <c r="M52" i="6"/>
  <c r="M36" i="6"/>
  <c r="M95" i="6"/>
  <c r="M79" i="6"/>
  <c r="M63" i="6"/>
  <c r="M47" i="6"/>
  <c r="M31" i="6"/>
  <c r="M90" i="6"/>
  <c r="M74" i="6"/>
  <c r="M58" i="6"/>
  <c r="M42" i="6"/>
  <c r="M26" i="6"/>
  <c r="M89" i="6"/>
  <c r="M73" i="6"/>
  <c r="M57" i="6"/>
  <c r="M41" i="6"/>
  <c r="M25" i="6"/>
  <c r="M100" i="5"/>
  <c r="M84" i="5"/>
  <c r="M68" i="5"/>
  <c r="M52" i="5"/>
  <c r="M36" i="5"/>
  <c r="M103" i="5"/>
  <c r="M87" i="5"/>
  <c r="M71" i="5"/>
  <c r="M55" i="5"/>
  <c r="M39" i="5"/>
  <c r="M23" i="5"/>
  <c r="M90" i="5"/>
  <c r="M74" i="5"/>
  <c r="M58" i="5"/>
  <c r="M42" i="5"/>
  <c r="M26" i="5"/>
  <c r="M93" i="5"/>
  <c r="M77" i="5"/>
  <c r="M61" i="5"/>
  <c r="M45" i="5"/>
  <c r="M29" i="5"/>
  <c r="M96" i="5"/>
  <c r="M80" i="5"/>
  <c r="M64" i="5"/>
  <c r="M48" i="5"/>
  <c r="M32" i="5"/>
  <c r="M99" i="5"/>
  <c r="M83" i="5"/>
  <c r="M67" i="5"/>
  <c r="M51" i="5"/>
  <c r="M35" i="5"/>
  <c r="M102" i="5"/>
  <c r="M86" i="5"/>
  <c r="M70" i="5"/>
  <c r="M54" i="5"/>
  <c r="M38" i="5"/>
  <c r="M22" i="5"/>
  <c r="M89" i="5"/>
  <c r="M73" i="5"/>
  <c r="M57" i="5"/>
  <c r="M41" i="5"/>
  <c r="M25" i="5"/>
  <c r="M21" i="5"/>
  <c r="M92" i="5"/>
  <c r="M76" i="5"/>
  <c r="M60" i="5"/>
  <c r="M44" i="5"/>
  <c r="M28" i="5"/>
  <c r="M95" i="5"/>
  <c r="M79" i="5"/>
  <c r="M63" i="5"/>
  <c r="M47" i="5"/>
  <c r="M31" i="5"/>
  <c r="M98" i="5"/>
  <c r="M82" i="5"/>
  <c r="M66" i="5"/>
  <c r="M50" i="5"/>
  <c r="M34" i="5"/>
  <c r="M101" i="5"/>
  <c r="M85" i="5"/>
  <c r="M69" i="5"/>
  <c r="M53" i="5"/>
  <c r="M37" i="5"/>
  <c r="M88" i="5"/>
  <c r="M72" i="5"/>
  <c r="M56" i="5"/>
  <c r="M40" i="5"/>
  <c r="M24" i="5"/>
  <c r="M91" i="5"/>
  <c r="M75" i="5"/>
  <c r="M59" i="5"/>
  <c r="M43" i="5"/>
  <c r="M27" i="5"/>
  <c r="M94" i="5"/>
  <c r="M78" i="5"/>
  <c r="M62" i="5"/>
  <c r="M46" i="5"/>
  <c r="M30" i="5"/>
  <c r="M97" i="5"/>
  <c r="M81" i="5"/>
  <c r="M65" i="5"/>
  <c r="M49" i="5"/>
  <c r="M33" i="5"/>
  <c r="D15" i="4"/>
  <c r="M52" i="2"/>
  <c r="M43" i="2"/>
  <c r="AI49" i="2"/>
  <c r="AJ49" i="2" s="1"/>
  <c r="AI62" i="2"/>
  <c r="AJ62" i="2" s="1"/>
  <c r="AI63" i="2"/>
  <c r="AJ63" i="2" s="1"/>
  <c r="AI52" i="2"/>
  <c r="AJ52" i="2" s="1"/>
  <c r="M32" i="2"/>
  <c r="M72" i="2"/>
  <c r="AI45" i="2"/>
  <c r="AJ45" i="2" s="1"/>
  <c r="AI58" i="2"/>
  <c r="AJ58" i="2" s="1"/>
  <c r="AI59" i="2"/>
  <c r="AJ59" i="2" s="1"/>
  <c r="AI21" i="2"/>
  <c r="AJ21" i="2" s="1"/>
  <c r="M22" i="2"/>
  <c r="M45" i="2"/>
  <c r="AI50" i="2"/>
  <c r="AJ50" i="2" s="1"/>
  <c r="AI70" i="2"/>
  <c r="AJ70" i="2" s="1"/>
  <c r="AI25" i="2"/>
  <c r="AJ25" i="2" s="1"/>
  <c r="M28" i="2"/>
  <c r="M67" i="2"/>
  <c r="M34" i="2"/>
  <c r="M62" i="2"/>
  <c r="M65" i="2"/>
  <c r="M49" i="2"/>
  <c r="AI34" i="2"/>
  <c r="AJ34" i="2" s="1"/>
  <c r="M33" i="2"/>
  <c r="AI56" i="2"/>
  <c r="AJ56" i="2" s="1"/>
  <c r="AI24" i="2"/>
  <c r="AJ24" i="2" s="1"/>
  <c r="M40" i="2"/>
  <c r="M63" i="2"/>
  <c r="M61" i="2"/>
  <c r="AI66" i="2"/>
  <c r="AJ66" i="2" s="1"/>
  <c r="M35" i="2"/>
  <c r="AI46" i="2"/>
  <c r="AJ46" i="2" s="1"/>
  <c r="AC20" i="2"/>
  <c r="AI31" i="2" s="1"/>
  <c r="AJ31" i="2" s="1"/>
  <c r="AI20" i="2"/>
  <c r="AJ20" i="2" s="1"/>
  <c r="AI44" i="2"/>
  <c r="AJ44" i="2" s="1"/>
  <c r="AI40" i="2"/>
  <c r="AJ40" i="2" s="1"/>
  <c r="AI35" i="2"/>
  <c r="AJ35" i="2" s="1"/>
  <c r="AI57" i="2"/>
  <c r="AJ57" i="2" s="1"/>
  <c r="AI51" i="2"/>
  <c r="AJ51" i="2" s="1"/>
  <c r="AI53" i="2"/>
  <c r="AJ53" i="2" s="1"/>
  <c r="AI61" i="2"/>
  <c r="AJ61" i="2" s="1"/>
  <c r="AI64" i="2"/>
  <c r="AJ64" i="2" s="1"/>
  <c r="AI55" i="2"/>
  <c r="AJ55" i="2" s="1"/>
  <c r="AI60" i="2"/>
  <c r="AJ60" i="2" s="1"/>
  <c r="AI65" i="2"/>
  <c r="AJ65" i="2" s="1"/>
  <c r="AI68" i="2"/>
  <c r="AJ68" i="2" s="1"/>
  <c r="E13" i="2"/>
  <c r="G10" i="9"/>
  <c r="F14" i="9"/>
  <c r="G14" i="9"/>
  <c r="G9" i="9"/>
  <c r="G8" i="9"/>
  <c r="G15" i="9"/>
  <c r="J16" i="9"/>
  <c r="M20" i="9"/>
  <c r="M19" i="9"/>
  <c r="AI19" i="9"/>
  <c r="AJ19" i="9" s="1"/>
  <c r="D10" i="4"/>
  <c r="E11" i="4"/>
  <c r="E12" i="4"/>
  <c r="E13" i="4"/>
  <c r="E14" i="4"/>
  <c r="E15" i="4"/>
  <c r="D9" i="4"/>
  <c r="E10" i="4"/>
  <c r="D8" i="4"/>
  <c r="E9" i="4"/>
  <c r="F16" i="4"/>
  <c r="E8" i="4"/>
  <c r="D11" i="4"/>
  <c r="D12" i="4"/>
  <c r="D13" i="4"/>
  <c r="G13" i="4" s="1"/>
  <c r="D14" i="4"/>
  <c r="F16" i="2"/>
  <c r="D10" i="2"/>
  <c r="D11" i="2"/>
  <c r="G11" i="2" s="1"/>
  <c r="E12" i="2"/>
  <c r="D15" i="2"/>
  <c r="D9" i="2"/>
  <c r="E10" i="2"/>
  <c r="E11" i="2"/>
  <c r="D14" i="2"/>
  <c r="E15" i="2"/>
  <c r="D8" i="2"/>
  <c r="E9" i="2"/>
  <c r="D13" i="2"/>
  <c r="E14" i="2"/>
  <c r="E8" i="2"/>
  <c r="G8" i="2" s="1"/>
  <c r="D12" i="2"/>
  <c r="F12" i="2" s="1"/>
  <c r="C16" i="8"/>
  <c r="E8" i="8"/>
  <c r="E9" i="8"/>
  <c r="E10" i="8"/>
  <c r="E11" i="8"/>
  <c r="E12" i="8"/>
  <c r="E13" i="8"/>
  <c r="E14" i="8"/>
  <c r="E15" i="8"/>
  <c r="F15" i="8" s="1"/>
  <c r="J8" i="8"/>
  <c r="J16" i="8" s="1"/>
  <c r="F16" i="8"/>
  <c r="D8" i="8"/>
  <c r="D9" i="8"/>
  <c r="D10" i="8"/>
  <c r="D11" i="8"/>
  <c r="D12" i="8"/>
  <c r="D13" i="8"/>
  <c r="D14" i="8"/>
  <c r="C16" i="7"/>
  <c r="F16" i="7"/>
  <c r="D8" i="7"/>
  <c r="D9" i="7"/>
  <c r="D10" i="7"/>
  <c r="D11" i="7"/>
  <c r="D12" i="7"/>
  <c r="D13" i="7"/>
  <c r="D14" i="7"/>
  <c r="D15" i="7"/>
  <c r="F15" i="7" s="1"/>
  <c r="E8" i="7"/>
  <c r="G8" i="7" s="1"/>
  <c r="E9" i="7"/>
  <c r="E10" i="7"/>
  <c r="E11" i="7"/>
  <c r="E12" i="7"/>
  <c r="E13" i="7"/>
  <c r="E14" i="7"/>
  <c r="J8" i="7"/>
  <c r="J10" i="7"/>
  <c r="J12" i="7"/>
  <c r="J14" i="7"/>
  <c r="D15" i="6"/>
  <c r="D10" i="6"/>
  <c r="E11" i="6"/>
  <c r="E12" i="6"/>
  <c r="E13" i="6"/>
  <c r="E14" i="6"/>
  <c r="E15" i="6"/>
  <c r="J16" i="6"/>
  <c r="D9" i="6"/>
  <c r="E10" i="6"/>
  <c r="G10" i="6" s="1"/>
  <c r="D8" i="6"/>
  <c r="E9" i="6"/>
  <c r="F16" i="6"/>
  <c r="E8" i="6"/>
  <c r="D11" i="6"/>
  <c r="D12" i="6"/>
  <c r="D13" i="6"/>
  <c r="D14" i="6"/>
  <c r="F14" i="6" s="1"/>
  <c r="F16" i="5"/>
  <c r="E8" i="5"/>
  <c r="D11" i="5"/>
  <c r="D12" i="5"/>
  <c r="D13" i="5"/>
  <c r="D14" i="5"/>
  <c r="D15" i="5"/>
  <c r="D10" i="5"/>
  <c r="E11" i="5"/>
  <c r="E12" i="5"/>
  <c r="E13" i="5"/>
  <c r="E14" i="5"/>
  <c r="E15" i="5"/>
  <c r="J16" i="5"/>
  <c r="D9" i="5"/>
  <c r="F9" i="5" s="1"/>
  <c r="E10" i="5"/>
  <c r="G10" i="5" s="1"/>
  <c r="D8" i="5"/>
  <c r="C16" i="6"/>
  <c r="C16" i="5"/>
  <c r="J16" i="4"/>
  <c r="G8" i="4"/>
  <c r="C16" i="4"/>
  <c r="J15" i="2"/>
  <c r="J16" i="2" s="1"/>
  <c r="C16" i="2"/>
  <c r="AI19" i="6"/>
  <c r="AJ19" i="6" s="1"/>
  <c r="M19" i="6"/>
  <c r="AG19" i="7"/>
  <c r="G11" i="6" l="1"/>
  <c r="G15" i="5"/>
  <c r="G11" i="5"/>
  <c r="G15" i="4"/>
  <c r="F12" i="4"/>
  <c r="F9" i="4"/>
  <c r="M47" i="2"/>
  <c r="M27" i="2"/>
  <c r="M21" i="2"/>
  <c r="M37" i="2"/>
  <c r="M38" i="2"/>
  <c r="M39" i="2"/>
  <c r="M48" i="2"/>
  <c r="M31" i="2"/>
  <c r="M25" i="2"/>
  <c r="M41" i="2"/>
  <c r="M46" i="2"/>
  <c r="M59" i="2"/>
  <c r="AI29" i="2"/>
  <c r="AJ29" i="2" s="1"/>
  <c r="AI67" i="2"/>
  <c r="AJ67" i="2" s="1"/>
  <c r="M54" i="2"/>
  <c r="AI69" i="2"/>
  <c r="AJ69" i="2" s="1"/>
  <c r="AI47" i="2"/>
  <c r="AJ47" i="2" s="1"/>
  <c r="AI54" i="2"/>
  <c r="AJ54" i="2" s="1"/>
  <c r="AI41" i="2"/>
  <c r="AJ41" i="2" s="1"/>
  <c r="M66" i="2"/>
  <c r="M44" i="2"/>
  <c r="AI43" i="2"/>
  <c r="AJ43" i="2" s="1"/>
  <c r="AI37" i="2"/>
  <c r="AJ37" i="2" s="1"/>
  <c r="M24" i="2"/>
  <c r="AI32" i="2"/>
  <c r="AJ32" i="2" s="1"/>
  <c r="AI22" i="2"/>
  <c r="AJ22" i="2" s="1"/>
  <c r="M53" i="2"/>
  <c r="M70" i="2"/>
  <c r="M55" i="2"/>
  <c r="M64" i="2"/>
  <c r="AI36" i="2"/>
  <c r="AJ36" i="2" s="1"/>
  <c r="AI26" i="2"/>
  <c r="AJ26" i="2" s="1"/>
  <c r="M57" i="2"/>
  <c r="M68" i="2"/>
  <c r="AI48" i="2"/>
  <c r="AJ48" i="2" s="1"/>
  <c r="AI27" i="2"/>
  <c r="AJ27" i="2" s="1"/>
  <c r="AI30" i="2"/>
  <c r="AJ30" i="2" s="1"/>
  <c r="M58" i="2"/>
  <c r="M23" i="2"/>
  <c r="AI71" i="2"/>
  <c r="AJ71" i="2" s="1"/>
  <c r="AI72" i="2"/>
  <c r="AJ72" i="2" s="1"/>
  <c r="M30" i="2"/>
  <c r="M51" i="2"/>
  <c r="M60" i="2"/>
  <c r="M29" i="2"/>
  <c r="M26" i="2"/>
  <c r="M56" i="2"/>
  <c r="AI23" i="2"/>
  <c r="AJ23" i="2" s="1"/>
  <c r="AI38" i="2"/>
  <c r="AJ38" i="2" s="1"/>
  <c r="M69" i="2"/>
  <c r="M42" i="2"/>
  <c r="M71" i="2"/>
  <c r="AI28" i="2"/>
  <c r="AJ28" i="2" s="1"/>
  <c r="AI39" i="2"/>
  <c r="AJ39" i="2" s="1"/>
  <c r="AI42" i="2"/>
  <c r="AJ42" i="2" s="1"/>
  <c r="AI33" i="2"/>
  <c r="AJ33" i="2" s="1"/>
  <c r="M50" i="2"/>
  <c r="M36" i="2"/>
  <c r="F13" i="2"/>
  <c r="G16" i="9"/>
  <c r="F9" i="8"/>
  <c r="F13" i="8"/>
  <c r="G9" i="7"/>
  <c r="F13" i="6"/>
  <c r="G13" i="6"/>
  <c r="F15" i="6"/>
  <c r="F8" i="5"/>
  <c r="G14" i="5"/>
  <c r="G9" i="5"/>
  <c r="G9" i="4"/>
  <c r="F14" i="4"/>
  <c r="G10" i="4"/>
  <c r="G11" i="4"/>
  <c r="G14" i="4"/>
  <c r="F15" i="4"/>
  <c r="F11" i="4"/>
  <c r="G12" i="4"/>
  <c r="F13" i="4"/>
  <c r="F8" i="4"/>
  <c r="F10" i="4"/>
  <c r="G9" i="2"/>
  <c r="G14" i="2"/>
  <c r="G10" i="2"/>
  <c r="F15" i="2"/>
  <c r="G12" i="2"/>
  <c r="F14" i="2"/>
  <c r="F9" i="2"/>
  <c r="G13" i="2"/>
  <c r="G15" i="2"/>
  <c r="F8" i="2"/>
  <c r="F11" i="2"/>
  <c r="F10" i="2"/>
  <c r="G15" i="8"/>
  <c r="F11" i="8"/>
  <c r="G8" i="8"/>
  <c r="G11" i="8"/>
  <c r="F12" i="8"/>
  <c r="F8" i="8"/>
  <c r="G10" i="8"/>
  <c r="G12" i="8"/>
  <c r="G9" i="8"/>
  <c r="G13" i="8"/>
  <c r="F14" i="8"/>
  <c r="F10" i="8"/>
  <c r="G14" i="8"/>
  <c r="J16" i="7"/>
  <c r="G13" i="7"/>
  <c r="G12" i="7"/>
  <c r="F11" i="7"/>
  <c r="G11" i="7"/>
  <c r="F14" i="7"/>
  <c r="F10" i="7"/>
  <c r="G14" i="7"/>
  <c r="F13" i="7"/>
  <c r="F9" i="7"/>
  <c r="G15" i="7"/>
  <c r="F12" i="7"/>
  <c r="F8" i="7"/>
  <c r="G10" i="7"/>
  <c r="F9" i="6"/>
  <c r="F8" i="6"/>
  <c r="G8" i="6"/>
  <c r="G9" i="6"/>
  <c r="F12" i="6"/>
  <c r="G14" i="6"/>
  <c r="F10" i="6"/>
  <c r="G15" i="6"/>
  <c r="F11" i="6"/>
  <c r="G12" i="6"/>
  <c r="G13" i="5"/>
  <c r="F12" i="5"/>
  <c r="G8" i="5"/>
  <c r="F15" i="5"/>
  <c r="F11" i="5"/>
  <c r="F10" i="5"/>
  <c r="G12" i="5"/>
  <c r="F14" i="5"/>
  <c r="F13" i="5"/>
  <c r="M20" i="4"/>
  <c r="AI19" i="7"/>
  <c r="AJ19" i="7" s="1"/>
  <c r="AI19" i="4"/>
  <c r="AJ19" i="4" s="1"/>
  <c r="M19" i="2"/>
  <c r="AI19" i="2"/>
  <c r="AJ19" i="2" s="1"/>
  <c r="M20" i="2"/>
  <c r="M20" i="7"/>
  <c r="M20" i="6"/>
  <c r="M20" i="5"/>
  <c r="AI19" i="5"/>
  <c r="AJ19" i="5" s="1"/>
  <c r="M19" i="7"/>
  <c r="M19" i="5"/>
  <c r="G16" i="4" l="1"/>
  <c r="G16" i="6"/>
  <c r="G16" i="2"/>
  <c r="G16" i="8"/>
  <c r="G16" i="7"/>
  <c r="G16" i="5"/>
  <c r="M20" i="8"/>
  <c r="M19" i="8"/>
  <c r="AI19" i="8"/>
  <c r="AJ19" i="8" s="1"/>
  <c r="M19" i="4"/>
  <c r="AI15" i="8"/>
  <c r="AJ15" i="8"/>
  <c r="AI14" i="8"/>
  <c r="AI13" i="8"/>
  <c r="AJ13" i="8"/>
  <c r="AI12" i="8"/>
  <c r="AJ12" i="8"/>
  <c r="AI11" i="8"/>
  <c r="AJ11" i="8"/>
  <c r="AI10" i="8"/>
  <c r="AJ10" i="8"/>
  <c r="AI9" i="8"/>
  <c r="AJ9" i="8"/>
  <c r="AI8" i="8"/>
  <c r="AI15" i="7"/>
  <c r="AJ15" i="7"/>
  <c r="AI14" i="7"/>
  <c r="AJ14" i="7"/>
  <c r="AI13" i="7"/>
  <c r="AJ13" i="7"/>
  <c r="AI12" i="7"/>
  <c r="AJ12" i="7"/>
  <c r="AI11" i="7"/>
  <c r="AJ11" i="7"/>
  <c r="AI10" i="7"/>
  <c r="AJ10" i="7"/>
  <c r="AI9" i="7"/>
  <c r="AJ9" i="7"/>
  <c r="AI8" i="7"/>
  <c r="AI15" i="6"/>
  <c r="AJ15" i="6"/>
  <c r="AI14" i="6"/>
  <c r="AJ14" i="6"/>
  <c r="AI13" i="6"/>
  <c r="AJ13" i="6"/>
  <c r="AI12" i="6"/>
  <c r="AJ12" i="6"/>
  <c r="AI11" i="6"/>
  <c r="AJ11" i="6"/>
  <c r="AI10" i="6"/>
  <c r="AJ10" i="6"/>
  <c r="AI9" i="6"/>
  <c r="AJ9" i="6"/>
  <c r="AI8" i="6"/>
  <c r="AI15" i="5"/>
  <c r="AJ15" i="5"/>
  <c r="AI14" i="5"/>
  <c r="AJ14" i="5"/>
  <c r="AI13" i="5"/>
  <c r="AJ13" i="5"/>
  <c r="AI12" i="5"/>
  <c r="AJ12" i="5"/>
  <c r="AI11" i="5"/>
  <c r="AJ11" i="5"/>
  <c r="AI10" i="5"/>
  <c r="AJ10" i="5"/>
  <c r="AI9" i="5"/>
  <c r="AJ9" i="5"/>
  <c r="AI8" i="5"/>
  <c r="AI15" i="4"/>
  <c r="AJ15" i="4"/>
  <c r="AI14" i="4"/>
  <c r="AJ14" i="4"/>
  <c r="AI13" i="4"/>
  <c r="AJ13" i="4"/>
  <c r="AI12" i="4"/>
  <c r="AJ12" i="4"/>
  <c r="AI11" i="4"/>
  <c r="AJ11" i="4"/>
  <c r="AI10" i="4"/>
  <c r="AJ10" i="4"/>
  <c r="AI9" i="4"/>
  <c r="AJ9" i="4"/>
  <c r="AI8" i="4"/>
  <c r="AI15" i="2"/>
  <c r="AJ15" i="2"/>
  <c r="AI14" i="2"/>
  <c r="AJ14" i="2"/>
  <c r="AI13" i="2"/>
  <c r="AI12" i="2"/>
  <c r="AJ12" i="2"/>
  <c r="AI11" i="2"/>
  <c r="AI10" i="2"/>
  <c r="AJ10" i="2"/>
  <c r="AI9" i="2"/>
  <c r="AJ9" i="2"/>
  <c r="AI8" i="2"/>
  <c r="AJ14" i="8" l="1"/>
  <c r="AJ11" i="2"/>
  <c r="AJ13" i="2"/>
  <c r="AJ8" i="7"/>
  <c r="AJ8" i="8" l="1"/>
  <c r="AJ8" i="6"/>
  <c r="AJ8" i="5"/>
  <c r="AJ8" i="4"/>
  <c r="AJ8" i="2"/>
</calcChain>
</file>

<file path=xl/sharedStrings.xml><?xml version="1.0" encoding="utf-8"?>
<sst xmlns="http://schemas.openxmlformats.org/spreadsheetml/2006/main" count="2474" uniqueCount="555">
  <si>
    <t>№ п/п</t>
  </si>
  <si>
    <t>Район (код территории)</t>
  </si>
  <si>
    <t>Фамилия</t>
  </si>
  <si>
    <t>Имя</t>
  </si>
  <si>
    <t>Отчество</t>
  </si>
  <si>
    <t>Шифр</t>
  </si>
  <si>
    <t>ОО</t>
  </si>
  <si>
    <t>ФИО педагога (полностью)</t>
  </si>
  <si>
    <t>Класс</t>
  </si>
  <si>
    <t>Параллель, задания для которой выполнял участник</t>
  </si>
  <si>
    <t>Балл</t>
  </si>
  <si>
    <t>% от макс.</t>
  </si>
  <si>
    <t>Рейтинг</t>
  </si>
  <si>
    <t>Статус</t>
  </si>
  <si>
    <t>Данные об участниках</t>
  </si>
  <si>
    <t>Max балл</t>
  </si>
  <si>
    <t>Квота</t>
  </si>
  <si>
    <t>всего участий</t>
  </si>
  <si>
    <t>победитель</t>
  </si>
  <si>
    <t>призер</t>
  </si>
  <si>
    <t>всего ПиП</t>
  </si>
  <si>
    <t>участник</t>
  </si>
  <si>
    <t>ПиП всего</t>
  </si>
  <si>
    <t>класс</t>
  </si>
  <si>
    <t>всего</t>
  </si>
  <si>
    <t>Пермяков</t>
  </si>
  <si>
    <t>Владимир</t>
  </si>
  <si>
    <t>Николаевич</t>
  </si>
  <si>
    <t>МОУ Лицей</t>
  </si>
  <si>
    <t>Воронин</t>
  </si>
  <si>
    <t>Марк</t>
  </si>
  <si>
    <t>Александрович</t>
  </si>
  <si>
    <t>Кунгурцев</t>
  </si>
  <si>
    <t>Михаил</t>
  </si>
  <si>
    <t>Андреевич</t>
  </si>
  <si>
    <t>Школа №2</t>
  </si>
  <si>
    <t>Фролов</t>
  </si>
  <si>
    <t>Дмитрий</t>
  </si>
  <si>
    <t>Павлович</t>
  </si>
  <si>
    <t>Куликов</t>
  </si>
  <si>
    <t>Артем</t>
  </si>
  <si>
    <t>Алексеевич</t>
  </si>
  <si>
    <t>Никишин</t>
  </si>
  <si>
    <t>Кирилл</t>
  </si>
  <si>
    <t>Баглаев</t>
  </si>
  <si>
    <t>Евгеньевич</t>
  </si>
  <si>
    <t>Дозорец</t>
  </si>
  <si>
    <t>Лев</t>
  </si>
  <si>
    <t>Бритов</t>
  </si>
  <si>
    <t>Николай</t>
  </si>
  <si>
    <t>Денисович</t>
  </si>
  <si>
    <t>Полушин</t>
  </si>
  <si>
    <t>Егор</t>
  </si>
  <si>
    <t>Путяшев</t>
  </si>
  <si>
    <t>Сергеевич</t>
  </si>
  <si>
    <t>Свяжин</t>
  </si>
  <si>
    <t>Даниил</t>
  </si>
  <si>
    <t>Иванович</t>
  </si>
  <si>
    <t>Сергеев</t>
  </si>
  <si>
    <t>Андрей</t>
  </si>
  <si>
    <t>Максимович</t>
  </si>
  <si>
    <t>Шургин</t>
  </si>
  <si>
    <t>Вячеслав</t>
  </si>
  <si>
    <t>Путилов</t>
  </si>
  <si>
    <t>Салимгареев</t>
  </si>
  <si>
    <t>МОУ СОШ № 7</t>
  </si>
  <si>
    <t>Лобанов</t>
  </si>
  <si>
    <t>Вадимович</t>
  </si>
  <si>
    <t>Маров</t>
  </si>
  <si>
    <t>Сергей</t>
  </si>
  <si>
    <t>Витальевич</t>
  </si>
  <si>
    <t>Перминов</t>
  </si>
  <si>
    <t>Савелий</t>
  </si>
  <si>
    <t>Трофимов</t>
  </si>
  <si>
    <t>Илья</t>
  </si>
  <si>
    <t>Игоревич</t>
  </si>
  <si>
    <t>Чикунов</t>
  </si>
  <si>
    <t>Виктор</t>
  </si>
  <si>
    <t>Шатунов</t>
  </si>
  <si>
    <t>Калашников</t>
  </si>
  <si>
    <t>Юрьевич</t>
  </si>
  <si>
    <t>Мурзагалиев</t>
  </si>
  <si>
    <t>Тамерлан</t>
  </si>
  <si>
    <t>Рамильевич</t>
  </si>
  <si>
    <t>Брин</t>
  </si>
  <si>
    <t>Евгений</t>
  </si>
  <si>
    <t>Бурмахов</t>
  </si>
  <si>
    <t>Максим</t>
  </si>
  <si>
    <t>Вагайцев</t>
  </si>
  <si>
    <t>Алексей</t>
  </si>
  <si>
    <t>Вячеславович</t>
  </si>
  <si>
    <t>Канюков</t>
  </si>
  <si>
    <t>Игнат</t>
  </si>
  <si>
    <t>Пашков</t>
  </si>
  <si>
    <t>Никита</t>
  </si>
  <si>
    <t>Васильевич</t>
  </si>
  <si>
    <t>Смирнов</t>
  </si>
  <si>
    <t>Белоусов</t>
  </si>
  <si>
    <t>Юрий</t>
  </si>
  <si>
    <t>Валерьевич</t>
  </si>
  <si>
    <t>Воронцов</t>
  </si>
  <si>
    <t>Иван</t>
  </si>
  <si>
    <t>Вялков</t>
  </si>
  <si>
    <t>Александр</t>
  </si>
  <si>
    <t>Дмитриевич</t>
  </si>
  <si>
    <t>Топоров</t>
  </si>
  <si>
    <t>Ярослав</t>
  </si>
  <si>
    <t>Шерстобитов</t>
  </si>
  <si>
    <t>Константинович</t>
  </si>
  <si>
    <t>Зиновьев</t>
  </si>
  <si>
    <t>Лабазов</t>
  </si>
  <si>
    <t>Константин</t>
  </si>
  <si>
    <t>Упоров</t>
  </si>
  <si>
    <t>Шаметько</t>
  </si>
  <si>
    <t>Матвей</t>
  </si>
  <si>
    <t>Артурович</t>
  </si>
  <si>
    <t>Алямовский</t>
  </si>
  <si>
    <t>Денис</t>
  </si>
  <si>
    <t>Плешков</t>
  </si>
  <si>
    <t>Титенко</t>
  </si>
  <si>
    <t>Шабалин</t>
  </si>
  <si>
    <t>Шалавин</t>
  </si>
  <si>
    <t>Макар</t>
  </si>
  <si>
    <t>Балташев</t>
  </si>
  <si>
    <t>Вахменцев</t>
  </si>
  <si>
    <t>Владислав</t>
  </si>
  <si>
    <t>Глинских</t>
  </si>
  <si>
    <t>Леонидович</t>
  </si>
  <si>
    <t>Зудов</t>
  </si>
  <si>
    <t>Артём</t>
  </si>
  <si>
    <t>Лихачёв</t>
  </si>
  <si>
    <t>Лубнин</t>
  </si>
  <si>
    <t>Нюкин</t>
  </si>
  <si>
    <t>Гулидов</t>
  </si>
  <si>
    <t>Пузырев</t>
  </si>
  <si>
    <t>Алекс</t>
  </si>
  <si>
    <t>Распопин</t>
  </si>
  <si>
    <t>Федорович</t>
  </si>
  <si>
    <t>Саляхов</t>
  </si>
  <si>
    <t>Бабушкин</t>
  </si>
  <si>
    <t>Дворецкий</t>
  </si>
  <si>
    <t>Камаев</t>
  </si>
  <si>
    <t>Кириллов</t>
  </si>
  <si>
    <t>Владимирович</t>
  </si>
  <si>
    <t>Оглобин</t>
  </si>
  <si>
    <t>Удинцев</t>
  </si>
  <si>
    <t>Артемович</t>
  </si>
  <si>
    <t>Канифатов</t>
  </si>
  <si>
    <t>Степанович</t>
  </si>
  <si>
    <t>Рогачев</t>
  </si>
  <si>
    <t>Михайлов</t>
  </si>
  <si>
    <t>Олегович</t>
  </si>
  <si>
    <t>Иванцов</t>
  </si>
  <si>
    <t>Суздалев</t>
  </si>
  <si>
    <t>Арсений</t>
  </si>
  <si>
    <t>Павлов</t>
  </si>
  <si>
    <t>Артюхов</t>
  </si>
  <si>
    <t>Романович</t>
  </si>
  <si>
    <t>МОУ ООШ №5</t>
  </si>
  <si>
    <t>Баяндин</t>
  </si>
  <si>
    <t>Вайзбек</t>
  </si>
  <si>
    <t>Гарин</t>
  </si>
  <si>
    <t>Геннадьевич</t>
  </si>
  <si>
    <t>Иовлев</t>
  </si>
  <si>
    <t>Кораблев</t>
  </si>
  <si>
    <t>Корешков</t>
  </si>
  <si>
    <t>Лошагин</t>
  </si>
  <si>
    <t>Виталий</t>
  </si>
  <si>
    <t>Лысюк</t>
  </si>
  <si>
    <t>Попов</t>
  </si>
  <si>
    <t>Прядеин</t>
  </si>
  <si>
    <t>Таршин</t>
  </si>
  <si>
    <t>Телебякин</t>
  </si>
  <si>
    <t>Трепов</t>
  </si>
  <si>
    <t>Павел</t>
  </si>
  <si>
    <t>Чухарев</t>
  </si>
  <si>
    <t>Победитель</t>
  </si>
  <si>
    <t>Призер</t>
  </si>
  <si>
    <t>Участник</t>
  </si>
  <si>
    <t>Неявка</t>
  </si>
  <si>
    <t>Пушкин</t>
  </si>
  <si>
    <t>Иогансон</t>
  </si>
  <si>
    <t>Серебряков</t>
  </si>
  <si>
    <t>Степан</t>
  </si>
  <si>
    <t>Детков</t>
  </si>
  <si>
    <t>Киртоака</t>
  </si>
  <si>
    <t>Никитин</t>
  </si>
  <si>
    <t>Сидорихин</t>
  </si>
  <si>
    <t>Михайлович</t>
  </si>
  <si>
    <t>Феденев</t>
  </si>
  <si>
    <t>Бахтин</t>
  </si>
  <si>
    <t>Ильич</t>
  </si>
  <si>
    <t>Караваев</t>
  </si>
  <si>
    <t>Кожевников</t>
  </si>
  <si>
    <t>Тюлькин</t>
  </si>
  <si>
    <t>Муллагилиев</t>
  </si>
  <si>
    <t>Пименов</t>
  </si>
  <si>
    <t>Всеволод</t>
  </si>
  <si>
    <t>Бушмакин</t>
  </si>
  <si>
    <t>Вермиевич</t>
  </si>
  <si>
    <t>Данил</t>
  </si>
  <si>
    <t>Андреев</t>
  </si>
  <si>
    <t>Святославович</t>
  </si>
  <si>
    <t>Поспелов</t>
  </si>
  <si>
    <t>Филимонов</t>
  </si>
  <si>
    <t>Баталов</t>
  </si>
  <si>
    <t>Русланович</t>
  </si>
  <si>
    <t>Гусев</t>
  </si>
  <si>
    <t>Дорохтей</t>
  </si>
  <si>
    <t>Магомедов</t>
  </si>
  <si>
    <t>Абдул</t>
  </si>
  <si>
    <t>Магомедович</t>
  </si>
  <si>
    <t>Рябков</t>
  </si>
  <si>
    <t>Абдулганиев</t>
  </si>
  <si>
    <t>Буранов</t>
  </si>
  <si>
    <t>Тимур</t>
  </si>
  <si>
    <t>Рустамович</t>
  </si>
  <si>
    <t>Кабаев</t>
  </si>
  <si>
    <t>Малышев</t>
  </si>
  <si>
    <t>Роман</t>
  </si>
  <si>
    <t>Ноговицын</t>
  </si>
  <si>
    <t>Георгий</t>
  </si>
  <si>
    <t>Смышляев</t>
  </si>
  <si>
    <t>Артур</t>
  </si>
  <si>
    <t>Горбатов</t>
  </si>
  <si>
    <t>Коновалов</t>
  </si>
  <si>
    <t>Мальцев</t>
  </si>
  <si>
    <t>Покаляев</t>
  </si>
  <si>
    <t>Эмих</t>
  </si>
  <si>
    <t>Владлен</t>
  </si>
  <si>
    <t>Антонович</t>
  </si>
  <si>
    <t>Юдников</t>
  </si>
  <si>
    <t>Гамзат</t>
  </si>
  <si>
    <t>Плешачков</t>
  </si>
  <si>
    <t>Эдуард</t>
  </si>
  <si>
    <t>Емельянов</t>
  </si>
  <si>
    <t>Алексеев</t>
  </si>
  <si>
    <t>Гилязетдинов</t>
  </si>
  <si>
    <t>Гребенщиков</t>
  </si>
  <si>
    <t>Зырин</t>
  </si>
  <si>
    <t>Мурашов</t>
  </si>
  <si>
    <t>Егорович</t>
  </si>
  <si>
    <t>Потеряхин</t>
  </si>
  <si>
    <t>Филиппов</t>
  </si>
  <si>
    <t>Янченко</t>
  </si>
  <si>
    <t>Анатолий</t>
  </si>
  <si>
    <t>Анатольевич</t>
  </si>
  <si>
    <t>Шаерман</t>
  </si>
  <si>
    <t>Янкин</t>
  </si>
  <si>
    <t>Григорьевич</t>
  </si>
  <si>
    <t>Новиков</t>
  </si>
  <si>
    <t>Ползунов</t>
  </si>
  <si>
    <t>Малинкин</t>
  </si>
  <si>
    <t>Сурин</t>
  </si>
  <si>
    <t>Волков</t>
  </si>
  <si>
    <t>Дубовцев</t>
  </si>
  <si>
    <t>Паньков</t>
  </si>
  <si>
    <t>Маликов</t>
  </si>
  <si>
    <t>Ежов</t>
  </si>
  <si>
    <t>Козин</t>
  </si>
  <si>
    <t>Шустов</t>
  </si>
  <si>
    <t>Ефим</t>
  </si>
  <si>
    <t>Зайнутдинов</t>
  </si>
  <si>
    <t>Равильевич</t>
  </si>
  <si>
    <t>Иванов</t>
  </si>
  <si>
    <t>Вадим</t>
  </si>
  <si>
    <t>Талипов</t>
  </si>
  <si>
    <t>Дарьин</t>
  </si>
  <si>
    <t>Борисович</t>
  </si>
  <si>
    <t>Немкин</t>
  </si>
  <si>
    <t>Пасека</t>
  </si>
  <si>
    <t>Соловьев</t>
  </si>
  <si>
    <t>Еремин</t>
  </si>
  <si>
    <t>Захватошин</t>
  </si>
  <si>
    <t>Казанцев</t>
  </si>
  <si>
    <t>Козлов</t>
  </si>
  <si>
    <t>Брагин</t>
  </si>
  <si>
    <t>Горбунов</t>
  </si>
  <si>
    <t>Горбылев</t>
  </si>
  <si>
    <t>Лихачев</t>
  </si>
  <si>
    <t>Лобода</t>
  </si>
  <si>
    <t>Богдан</t>
  </si>
  <si>
    <t>Насибулин</t>
  </si>
  <si>
    <t>Пашкевич</t>
  </si>
  <si>
    <t>Поливанов</t>
  </si>
  <si>
    <t>Стахов</t>
  </si>
  <si>
    <t>Вторников</t>
  </si>
  <si>
    <t>Гнусин</t>
  </si>
  <si>
    <t>Гребнев</t>
  </si>
  <si>
    <t>Дружинин</t>
  </si>
  <si>
    <t>Дук</t>
  </si>
  <si>
    <t>Костерин</t>
  </si>
  <si>
    <t>Масоить</t>
  </si>
  <si>
    <t>Миркулов</t>
  </si>
  <si>
    <t>Мыслинский</t>
  </si>
  <si>
    <t>Перескоков</t>
  </si>
  <si>
    <t>Глеб</t>
  </si>
  <si>
    <t>Половников</t>
  </si>
  <si>
    <t>Усатов</t>
  </si>
  <si>
    <t>Ушаков</t>
  </si>
  <si>
    <t>Широбоков</t>
  </si>
  <si>
    <t>Шутов</t>
  </si>
  <si>
    <t>Гринев</t>
  </si>
  <si>
    <t>Мясников</t>
  </si>
  <si>
    <t>Порядин</t>
  </si>
  <si>
    <t>Юрасов</t>
  </si>
  <si>
    <t>Макеров</t>
  </si>
  <si>
    <t>Чечин</t>
  </si>
  <si>
    <t>Грищеня</t>
  </si>
  <si>
    <t>Гучинский</t>
  </si>
  <si>
    <t>Котельников</t>
  </si>
  <si>
    <t>Савватеев</t>
  </si>
  <si>
    <t>Соболев</t>
  </si>
  <si>
    <t>Яков</t>
  </si>
  <si>
    <t>Антонов</t>
  </si>
  <si>
    <t>Данила</t>
  </si>
  <si>
    <t>МОУ СОШ № 3</t>
  </si>
  <si>
    <t>Гуськов</t>
  </si>
  <si>
    <t>Дергачев</t>
  </si>
  <si>
    <t>Елизарьев</t>
  </si>
  <si>
    <t>Земцов</t>
  </si>
  <si>
    <t>Ибрагимов</t>
  </si>
  <si>
    <t>Руслан</t>
  </si>
  <si>
    <t>Корнильев</t>
  </si>
  <si>
    <t>Мызников</t>
  </si>
  <si>
    <t>Олег</t>
  </si>
  <si>
    <t>Петров</t>
  </si>
  <si>
    <t>Пономарев</t>
  </si>
  <si>
    <t>Пухов</t>
  </si>
  <si>
    <t>Рахимзянов</t>
  </si>
  <si>
    <t>Речкунов</t>
  </si>
  <si>
    <t>Родин</t>
  </si>
  <si>
    <t>Роор</t>
  </si>
  <si>
    <t>Уваров</t>
  </si>
  <si>
    <t>Хорьков</t>
  </si>
  <si>
    <t>Чуприков</t>
  </si>
  <si>
    <t>Шамин</t>
  </si>
  <si>
    <t>Яконцев</t>
  </si>
  <si>
    <t>Кириллович</t>
  </si>
  <si>
    <t>Яшков</t>
  </si>
  <si>
    <t>Егоров</t>
  </si>
  <si>
    <t>Аникин</t>
  </si>
  <si>
    <t>Елисей</t>
  </si>
  <si>
    <t>Дровосеков</t>
  </si>
  <si>
    <t>Ванин</t>
  </si>
  <si>
    <t>Евсиков</t>
  </si>
  <si>
    <t>Еловиков</t>
  </si>
  <si>
    <t>Магеррамов</t>
  </si>
  <si>
    <t>Мухаммедали</t>
  </si>
  <si>
    <t>Парвиз оглы</t>
  </si>
  <si>
    <t>Новоселов</t>
  </si>
  <si>
    <t>Новосёлов</t>
  </si>
  <si>
    <t>Романцов</t>
  </si>
  <si>
    <t>Фокин</t>
  </si>
  <si>
    <t>Ратмир</t>
  </si>
  <si>
    <t>Горохов</t>
  </si>
  <si>
    <t>Дмитреевич</t>
  </si>
  <si>
    <t>Панфилов</t>
  </si>
  <si>
    <t>Родионов</t>
  </si>
  <si>
    <t>Станиславович</t>
  </si>
  <si>
    <t>Старушко</t>
  </si>
  <si>
    <t>Бонарь</t>
  </si>
  <si>
    <t>Кумячев</t>
  </si>
  <si>
    <t>Ян</t>
  </si>
  <si>
    <t>Власенко</t>
  </si>
  <si>
    <t>Костов</t>
  </si>
  <si>
    <t>Нагорнов</t>
  </si>
  <si>
    <t>Вениамин</t>
  </si>
  <si>
    <t>Шабров</t>
  </si>
  <si>
    <t>Станислав</t>
  </si>
  <si>
    <t>Малахов</t>
  </si>
  <si>
    <t>Валерий</t>
  </si>
  <si>
    <t>Мельников</t>
  </si>
  <si>
    <t>Мозгалев</t>
  </si>
  <si>
    <t>Ростислав</t>
  </si>
  <si>
    <t>Фаррахов</t>
  </si>
  <si>
    <t>Алмаз</t>
  </si>
  <si>
    <t>Ильгизович</t>
  </si>
  <si>
    <t>Маматов</t>
  </si>
  <si>
    <t>Елин</t>
  </si>
  <si>
    <t>Орлов</t>
  </si>
  <si>
    <t>Тимофей</t>
  </si>
  <si>
    <t>Овечкин</t>
  </si>
  <si>
    <t>Афанасьев</t>
  </si>
  <si>
    <t>Беспалов</t>
  </si>
  <si>
    <t>Гатин</t>
  </si>
  <si>
    <t>Ленар</t>
  </si>
  <si>
    <t>Ринатович</t>
  </si>
  <si>
    <t>Зайнуллин</t>
  </si>
  <si>
    <t>Ранифович</t>
  </si>
  <si>
    <t>Махов</t>
  </si>
  <si>
    <t>Тюльканов</t>
  </si>
  <si>
    <t>Алиманов</t>
  </si>
  <si>
    <t>Али</t>
  </si>
  <si>
    <t>Сахават Оглы</t>
  </si>
  <si>
    <t>Байбородов</t>
  </si>
  <si>
    <t>Бурашников</t>
  </si>
  <si>
    <t>Курманов</t>
  </si>
  <si>
    <t>Федор</t>
  </si>
  <si>
    <t>Твердов</t>
  </si>
  <si>
    <t>Балушкин</t>
  </si>
  <si>
    <t>Соколов</t>
  </si>
  <si>
    <t>Василов</t>
  </si>
  <si>
    <t>Кольченко</t>
  </si>
  <si>
    <t>Краев</t>
  </si>
  <si>
    <t>Розметов</t>
  </si>
  <si>
    <t>Оскар</t>
  </si>
  <si>
    <t>Федоров</t>
  </si>
  <si>
    <t>Василий</t>
  </si>
  <si>
    <t>Севрюков</t>
  </si>
  <si>
    <t>Урасинов</t>
  </si>
  <si>
    <t>Курилов</t>
  </si>
  <si>
    <t>Бычин</t>
  </si>
  <si>
    <t>Гаев</t>
  </si>
  <si>
    <t>Викторович</t>
  </si>
  <si>
    <t>Ермаков</t>
  </si>
  <si>
    <t>Исаев</t>
  </si>
  <si>
    <t>Калинин</t>
  </si>
  <si>
    <t>Коробейников</t>
  </si>
  <si>
    <t>Кульпин</t>
  </si>
  <si>
    <t>Альбертович</t>
  </si>
  <si>
    <t>Муханаев</t>
  </si>
  <si>
    <t>Новожилов</t>
  </si>
  <si>
    <t>Пашуев</t>
  </si>
  <si>
    <t>Петрович</t>
  </si>
  <si>
    <t>Солдатов</t>
  </si>
  <si>
    <t>Соловьёв</t>
  </si>
  <si>
    <t>Стучилов</t>
  </si>
  <si>
    <t>Суслов</t>
  </si>
  <si>
    <t>Урман</t>
  </si>
  <si>
    <t>Шомин</t>
  </si>
  <si>
    <t>Яшкин</t>
  </si>
  <si>
    <t>Стоян</t>
  </si>
  <si>
    <t>Ершов</t>
  </si>
  <si>
    <t>Метельников</t>
  </si>
  <si>
    <t>Гамеза</t>
  </si>
  <si>
    <t>Елисеев</t>
  </si>
  <si>
    <t>Лебедев</t>
  </si>
  <si>
    <t>Томашевич</t>
  </si>
  <si>
    <t>Гайфутдинов</t>
  </si>
  <si>
    <t>Ильдарович</t>
  </si>
  <si>
    <t>Дербенев</t>
  </si>
  <si>
    <t>Киселев</t>
  </si>
  <si>
    <t>Клещев</t>
  </si>
  <si>
    <t>Черняев</t>
  </si>
  <si>
    <t>Безденежных</t>
  </si>
  <si>
    <t>Антон</t>
  </si>
  <si>
    <t>Обатнин</t>
  </si>
  <si>
    <t>Русских</t>
  </si>
  <si>
    <t>Саханский</t>
  </si>
  <si>
    <t>Хасанов</t>
  </si>
  <si>
    <t>Радикович</t>
  </si>
  <si>
    <t>Штатнов</t>
  </si>
  <si>
    <t>Семен</t>
  </si>
  <si>
    <t>Певцов</t>
  </si>
  <si>
    <t>Гречишников</t>
  </si>
  <si>
    <t>Андрееич</t>
  </si>
  <si>
    <t>Жоглов</t>
  </si>
  <si>
    <t>Зуев</t>
  </si>
  <si>
    <t>Лазарев</t>
  </si>
  <si>
    <t>Баратынский</t>
  </si>
  <si>
    <t>Костин</t>
  </si>
  <si>
    <t>Пестерев</t>
  </si>
  <si>
    <t>Машканцев</t>
  </si>
  <si>
    <t>Мороз</t>
  </si>
  <si>
    <t>Негуляев</t>
  </si>
  <si>
    <t>Полозов</t>
  </si>
  <si>
    <t>Шишов</t>
  </si>
  <si>
    <t>Гобозев</t>
  </si>
  <si>
    <t>Ефимов</t>
  </si>
  <si>
    <t>Сыресин</t>
  </si>
  <si>
    <t>Акулич</t>
  </si>
  <si>
    <t>Лобастов</t>
  </si>
  <si>
    <t>Макаров</t>
  </si>
  <si>
    <t>Митин</t>
  </si>
  <si>
    <t>Новгородов</t>
  </si>
  <si>
    <t>Горев</t>
  </si>
  <si>
    <t>Костромин</t>
  </si>
  <si>
    <t>Кравченко</t>
  </si>
  <si>
    <t>Санатин</t>
  </si>
  <si>
    <t>Балахонцев</t>
  </si>
  <si>
    <t>Давыдов</t>
  </si>
  <si>
    <t>Лодыгин</t>
  </si>
  <si>
    <t>Кузнецов</t>
  </si>
  <si>
    <t>Чирков</t>
  </si>
  <si>
    <t>Аксёнов</t>
  </si>
  <si>
    <t>Богомолов</t>
  </si>
  <si>
    <t>Бруй</t>
  </si>
  <si>
    <t>Ганюшин</t>
  </si>
  <si>
    <t>Дерека</t>
  </si>
  <si>
    <t>Калита</t>
  </si>
  <si>
    <t>Красноборов</t>
  </si>
  <si>
    <t>Покровский</t>
  </si>
  <si>
    <t>Пономарёв</t>
  </si>
  <si>
    <t>Сафонов</t>
  </si>
  <si>
    <t>Эрик</t>
  </si>
  <si>
    <t>Эдуардович</t>
  </si>
  <si>
    <t>Симаков</t>
  </si>
  <si>
    <t>Цапаев</t>
  </si>
  <si>
    <t>Шатрабаев</t>
  </si>
  <si>
    <t>Шляпников</t>
  </si>
  <si>
    <t>Лопанов</t>
  </si>
  <si>
    <t>Есауленко</t>
  </si>
  <si>
    <t>Лютиков</t>
  </si>
  <si>
    <t>Хакимзянов</t>
  </si>
  <si>
    <t>Григорий</t>
  </si>
  <si>
    <t>Ренатович</t>
  </si>
  <si>
    <t>Зворыгин</t>
  </si>
  <si>
    <t>Салахутдинов</t>
  </si>
  <si>
    <t>Рафаильевич</t>
  </si>
  <si>
    <t>Гашков</t>
  </si>
  <si>
    <t>Гарольд</t>
  </si>
  <si>
    <t>Аверенков</t>
  </si>
  <si>
    <t>Ишанов</t>
  </si>
  <si>
    <t>Гурков</t>
  </si>
  <si>
    <t>Замашкин</t>
  </si>
  <si>
    <t>Пимошин</t>
  </si>
  <si>
    <t>Чариков</t>
  </si>
  <si>
    <t>Алиев</t>
  </si>
  <si>
    <t>Поскребышев</t>
  </si>
  <si>
    <t>Протазанов</t>
  </si>
  <si>
    <t>Эрфурт</t>
  </si>
  <si>
    <t>Берстенев</t>
  </si>
  <si>
    <t>Васильев</t>
  </si>
  <si>
    <t>Прибытков</t>
  </si>
  <si>
    <t>Брайцев</t>
  </si>
  <si>
    <t>Широков</t>
  </si>
  <si>
    <t>Ширяев</t>
  </si>
  <si>
    <t>Каримуллин</t>
  </si>
  <si>
    <t>Дорогин</t>
  </si>
  <si>
    <t>Федосеев</t>
  </si>
  <si>
    <t>Вячаслав</t>
  </si>
  <si>
    <t>Игнатьев</t>
  </si>
  <si>
    <t>Игорь</t>
  </si>
  <si>
    <t>Загвозкин</t>
  </si>
  <si>
    <t>Кольчурин</t>
  </si>
  <si>
    <t>Рахманов</t>
  </si>
  <si>
    <t>Диль</t>
  </si>
  <si>
    <t>Тугарев</t>
  </si>
  <si>
    <t>Бакаев</t>
  </si>
  <si>
    <t>Шипицин</t>
  </si>
  <si>
    <t>Хоруженко</t>
  </si>
  <si>
    <t>Плясунов</t>
  </si>
  <si>
    <t>Помещенко</t>
  </si>
  <si>
    <t>Ремизов</t>
  </si>
  <si>
    <t>Захар</t>
  </si>
  <si>
    <t>Сусанов</t>
  </si>
  <si>
    <t>Мыльников</t>
  </si>
  <si>
    <t>Харин</t>
  </si>
  <si>
    <t>Ющенко</t>
  </si>
  <si>
    <t>Косарев</t>
  </si>
  <si>
    <t>Попков</t>
  </si>
  <si>
    <t>Самодуров</t>
  </si>
  <si>
    <t>Сухих</t>
  </si>
  <si>
    <t>Татауров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</si>
</sst>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0"/>
      <name val="Times New Roman"/>
      <family val="1"/>
      <charset val="204"/>
    </font>
    <font>
      <sz val="10"/>
      <color rgb="FF000000"/>
      <name val="Times New Roman"/>
      <family val="1"/>
      <charset val="204"/>
    </font>
    <font>
      <sz val="10"/>
      <name val="Times New Roman"/>
      <family val="1"/>
      <charset val="204"/>
    </font>
    <font>
      <sz val="10"/>
      <color theme="1"/>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2">
    <xf numFmtId="0" fontId="0" fillId="0" borderId="0" xfId="0"/>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2" fillId="0" borderId="1" xfId="0" applyFont="1" applyBorder="1" applyAlignment="1">
      <alignment horizontal="left" vertical="top"/>
    </xf>
    <xf numFmtId="0" fontId="3" fillId="0" borderId="1" xfId="0" applyFont="1" applyBorder="1" applyAlignment="1"/>
    <xf numFmtId="0" fontId="3" fillId="0" borderId="1" xfId="0" applyFont="1" applyBorder="1" applyAlignment="1">
      <alignment horizontal="center"/>
    </xf>
    <xf numFmtId="164" fontId="3" fillId="0" borderId="1" xfId="0" applyNumberFormat="1" applyFont="1" applyFill="1" applyBorder="1" applyAlignment="1"/>
    <xf numFmtId="164" fontId="3" fillId="0" borderId="1" xfId="0" applyNumberFormat="1" applyFont="1" applyFill="1" applyBorder="1" applyAlignment="1">
      <alignment horizontal="center"/>
    </xf>
    <xf numFmtId="0" fontId="4" fillId="0" borderId="1" xfId="0" applyFont="1" applyBorder="1" applyAlignment="1">
      <alignment wrapText="1"/>
    </xf>
    <xf numFmtId="0" fontId="3" fillId="0" borderId="0" xfId="0" applyFont="1" applyAlignment="1"/>
    <xf numFmtId="1" fontId="3" fillId="0" borderId="0" xfId="0" applyNumberFormat="1" applyFont="1" applyAlignment="1"/>
    <xf numFmtId="1" fontId="3" fillId="0" borderId="2" xfId="0" applyNumberFormat="1" applyFont="1" applyBorder="1" applyAlignment="1">
      <alignment wrapText="1"/>
    </xf>
    <xf numFmtId="1" fontId="3" fillId="0" borderId="2" xfId="0" applyNumberFormat="1" applyFont="1" applyBorder="1" applyAlignment="1"/>
    <xf numFmtId="0" fontId="3" fillId="0" borderId="2" xfId="0" applyFont="1" applyFill="1" applyBorder="1" applyAlignment="1">
      <alignment horizontal="center" vertical="center" wrapText="1"/>
    </xf>
    <xf numFmtId="0" fontId="3" fillId="0" borderId="5" xfId="0" applyFont="1" applyFill="1" applyBorder="1" applyAlignment="1"/>
    <xf numFmtId="0" fontId="3" fillId="0" borderId="7" xfId="0" applyFont="1" applyFill="1" applyBorder="1" applyAlignment="1">
      <alignment horizontal="left"/>
    </xf>
    <xf numFmtId="0" fontId="3" fillId="0" borderId="2" xfId="0" applyFont="1" applyFill="1" applyBorder="1" applyAlignment="1"/>
    <xf numFmtId="1" fontId="3" fillId="0" borderId="5" xfId="0" applyNumberFormat="1" applyFont="1" applyFill="1" applyBorder="1" applyAlignment="1"/>
    <xf numFmtId="1" fontId="3" fillId="0" borderId="7" xfId="0" applyNumberFormat="1" applyFont="1" applyFill="1" applyBorder="1" applyAlignment="1"/>
    <xf numFmtId="0" fontId="3" fillId="0" borderId="8" xfId="0" applyFont="1" applyFill="1" applyBorder="1" applyAlignment="1">
      <alignment horizontal="center"/>
    </xf>
    <xf numFmtId="0" fontId="4" fillId="0" borderId="1" xfId="0" applyNumberFormat="1" applyFont="1" applyBorder="1" applyAlignment="1">
      <alignment horizontal="center"/>
    </xf>
    <xf numFmtId="1" fontId="3" fillId="0" borderId="6" xfId="0" applyNumberFormat="1" applyFont="1" applyFill="1" applyBorder="1" applyAlignment="1"/>
    <xf numFmtId="0" fontId="2" fillId="0" borderId="2" xfId="0" applyFont="1" applyFill="1" applyBorder="1" applyAlignment="1">
      <alignment horizontal="right" vertical="top"/>
    </xf>
    <xf numFmtId="0" fontId="3" fillId="0" borderId="9" xfId="0" applyFont="1" applyFill="1" applyBorder="1" applyAlignment="1"/>
    <xf numFmtId="1" fontId="3" fillId="0" borderId="5" xfId="0" applyNumberFormat="1" applyFont="1" applyFill="1" applyBorder="1" applyAlignment="1">
      <alignment horizontal="center"/>
    </xf>
    <xf numFmtId="1" fontId="3" fillId="0" borderId="7" xfId="0" applyNumberFormat="1" applyFont="1" applyFill="1" applyBorder="1" applyAlignment="1">
      <alignment horizontal="right"/>
    </xf>
    <xf numFmtId="0" fontId="0" fillId="0" borderId="1" xfId="0" applyBorder="1"/>
    <xf numFmtId="0" fontId="4" fillId="0" borderId="1" xfId="0" applyFont="1" applyBorder="1"/>
    <xf numFmtId="0" fontId="3" fillId="0" borderId="5" xfId="0" applyFont="1" applyFill="1" applyBorder="1" applyAlignment="1">
      <alignment horizontal="center"/>
    </xf>
    <xf numFmtId="0" fontId="3" fillId="0" borderId="7"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6" xfId="0" applyFont="1" applyFill="1" applyBorder="1" applyAlignment="1">
      <alignment horizontal="center"/>
    </xf>
    <xf numFmtId="0" fontId="3" fillId="0" borderId="8" xfId="0" applyFont="1" applyFill="1" applyBorder="1" applyAlignment="1">
      <alignment horizontal="center" vertical="center" textRotation="90"/>
    </xf>
    <xf numFmtId="0" fontId="3" fillId="0" borderId="11" xfId="0" applyFont="1" applyFill="1" applyBorder="1" applyAlignment="1">
      <alignment horizontal="center" vertical="center" textRotation="90"/>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1">
    <cellStyle name="Обычный" xfId="0" builtinId="0"/>
  </cellStyles>
  <dxfs count="9">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00"/>
  <sheetViews>
    <sheetView tabSelected="1" zoomScale="85" zoomScaleNormal="85"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COUNTIF(J19:J827,4)</f>
        <v>0</v>
      </c>
      <c r="D8" s="17">
        <f>COUNTIF($Z$19:$Z$827,5)</f>
        <v>0</v>
      </c>
      <c r="E8" s="17">
        <f>COUNTIF($Z$19:$Z$827,104)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COUNTIF(J19:J828,5)</f>
        <v>0</v>
      </c>
      <c r="D9" s="17">
        <f>COUNTIF($Z$19:$Z$827,6)</f>
        <v>0</v>
      </c>
      <c r="E9" s="17">
        <f>COUNTIF($Z$19:$Z$827,105)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COUNTIF(J19:J829,6)</f>
        <v>82</v>
      </c>
      <c r="D10" s="17">
        <f>COUNTIF($Z$19:$Z$827,7)</f>
        <v>3</v>
      </c>
      <c r="E10" s="17">
        <f>COUNTIF($Z$19:$Z$827,106)</f>
        <v>24</v>
      </c>
      <c r="F10" s="17">
        <f t="shared" si="2"/>
        <v>27</v>
      </c>
      <c r="G10" s="15">
        <f t="shared" si="0"/>
        <v>55</v>
      </c>
      <c r="H10" s="21">
        <v>25</v>
      </c>
      <c r="I10" s="22"/>
      <c r="J10" s="19">
        <f t="shared" si="1"/>
        <v>37</v>
      </c>
      <c r="Z10" s="10"/>
      <c r="AA10" s="10"/>
      <c r="AB10" s="10"/>
      <c r="AC10" s="10"/>
      <c r="AD10" s="10"/>
      <c r="AE10" s="10"/>
      <c r="AF10" s="10"/>
      <c r="AG10" s="10"/>
      <c r="AH10" s="11"/>
      <c r="AI10" s="11">
        <f t="shared" si="3"/>
        <v>0</v>
      </c>
      <c r="AJ10" s="11">
        <f t="shared" si="3"/>
        <v>37</v>
      </c>
    </row>
    <row r="11" spans="1:36" x14ac:dyDescent="0.25">
      <c r="A11" s="15">
        <v>7</v>
      </c>
      <c r="B11" s="16" t="s">
        <v>23</v>
      </c>
      <c r="C11" s="17">
        <f>COUNTIF(J19:J830,7)</f>
        <v>0</v>
      </c>
      <c r="D11" s="17">
        <f>COUNTIF($Z$19:$Z$827,8)</f>
        <v>0</v>
      </c>
      <c r="E11" s="17">
        <f>COUNTIF($Z$19:$Z$827,107)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COUNTIF(J19:J831,8)</f>
        <v>0</v>
      </c>
      <c r="D12" s="17">
        <f>COUNTIF($Z$19:$Z$827,9)</f>
        <v>0</v>
      </c>
      <c r="E12" s="17">
        <f>COUNTIF($Z$19:$Z$827,108)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COUNTIF(J19:J832,9)</f>
        <v>0</v>
      </c>
      <c r="D13" s="17">
        <f>COUNTIF($Z$19:$Z$827,10)</f>
        <v>0</v>
      </c>
      <c r="E13" s="17">
        <f>COUNTIF($Z$19:$Z$827,109)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COUNTIF(J19:J833,10)</f>
        <v>0</v>
      </c>
      <c r="D14" s="17">
        <f>COUNTIF($Z$19:$Z$827,11)</f>
        <v>0</v>
      </c>
      <c r="E14" s="17">
        <f>COUNTIF($Z$19:$Z$827,110)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COUNTIF(J19:J834,11)</f>
        <v>0</v>
      </c>
      <c r="D15" s="17">
        <f>COUNTIF($Z$19:$Z$827,12)</f>
        <v>0</v>
      </c>
      <c r="E15" s="17">
        <f>COUNTIF($Z$19:$Z$827,111)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82</v>
      </c>
      <c r="D16" s="17">
        <f>COUNTIF($N$19:$N$20,"победитель")</f>
        <v>1</v>
      </c>
      <c r="E16" s="17">
        <f>COUNTIF($N$19:$N$20,"призер")</f>
        <v>1</v>
      </c>
      <c r="F16" s="17">
        <f t="shared" si="2"/>
        <v>2</v>
      </c>
      <c r="G16" s="23">
        <f>SUM(G8:G15)</f>
        <v>55</v>
      </c>
      <c r="H16" s="24"/>
      <c r="I16" s="25"/>
      <c r="J16" s="26">
        <f>SUM(J8:J15)</f>
        <v>37</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25</v>
      </c>
      <c r="D19" s="9" t="s">
        <v>26</v>
      </c>
      <c r="E19" s="9" t="s">
        <v>27</v>
      </c>
      <c r="F19" s="9">
        <v>2619587850</v>
      </c>
      <c r="G19" s="9" t="s">
        <v>28</v>
      </c>
      <c r="H19" s="5"/>
      <c r="I19" s="6">
        <v>6</v>
      </c>
      <c r="J19" s="6">
        <v>6</v>
      </c>
      <c r="K19" s="9">
        <v>23</v>
      </c>
      <c r="L19" s="7">
        <f t="shared" ref="L19:L20" si="4">K19*100/(IF(J19=$A$8,$H$8,IF(J19=$A$9,$H$9,IF(J19=$A$10,$H$10,IF(J19=$A$11,$H$11,IF(J19=$A$12,$H$12,IF(J19=$A$13,$H$13,IF(J19=$A$14,$H$14,$H$15))))))))</f>
        <v>92</v>
      </c>
      <c r="M19" s="8" t="str">
        <f>IF(J19=4,RANK(L19,$AA$19:$AA$302,0)+COUNTIF($AA$1:AA18,AA19),"")&amp;IF(J19=5,RANK(L19,$AB$19:$AB$302,0)+COUNTIF($AB$1:AB18,AB19),"")&amp;IF(J19=6,RANK(L19,$AC$19:$AC$302,0)+COUNTIF($AC$1:AC18,AC19),"")&amp;IF(J19=7,RANK(L19,$AD$19:$AD$302,0)+COUNTIF($AD$1:AD18,AD19),"")&amp;IF(J19=8,RANK(L19,$AE$19:$AE$302,0)+COUNTIF($AE$1:AE18,AE19),"")&amp;IF(J19=9,RANK(L19,$AF$19:$AF$302,0)+COUNTIF($AF$1:AF18,AF19),"")&amp;IF(J19=10,RANK(L19,$AG$19:$AG$302,0)+COUNTIF($AG$1:AG18,AG19),"")&amp;IF(J19=11,RANK(L19,$AH$19:$AH$302,0)+COUNTIF($AH$1:AH18,AH19),"")</f>
        <v>1</v>
      </c>
      <c r="N19" s="9" t="s">
        <v>176</v>
      </c>
      <c r="Z19" s="10">
        <f>IF(N19="победитель",1+J19,IF(N19="призер",100+J19,""))</f>
        <v>7</v>
      </c>
      <c r="AA19" s="10" t="str">
        <f>IF(J19=4,L19,"")</f>
        <v/>
      </c>
      <c r="AB19" s="10" t="str">
        <f>IF(J19=5,L19,"")</f>
        <v/>
      </c>
      <c r="AC19" s="10">
        <f>IF(J19=6,L19,"")</f>
        <v>92</v>
      </c>
      <c r="AD19" s="10" t="str">
        <f>IF(J19=7,L19,"")</f>
        <v/>
      </c>
      <c r="AE19" s="10" t="str">
        <f>IF(J19=8,L19,"")</f>
        <v/>
      </c>
      <c r="AF19" s="10" t="str">
        <f>IF(J19=9,L19,"")</f>
        <v/>
      </c>
      <c r="AG19" s="10" t="str">
        <f>IF(J19=10,L19,"")</f>
        <v/>
      </c>
      <c r="AH19" s="10" t="str">
        <f>IF(J19=11,L19,"")</f>
        <v/>
      </c>
      <c r="AI19" s="13" t="str">
        <f>IF(J19=4,RANK(L19,$AA$19:$AA$302,0),"")&amp;IF(J19=5,RANK(L19,$AB$19:$AB$302,0),"")&amp;IF(J19=6,RANK(L19,$AC$19:$AC$302,0),"")&amp;IF(J19=7,RANK(L19,$AD$19:$AD$302,0),"")&amp;IF(J19=8,RANK(L19,$AE$19:$AE$302,0),"")&amp;IF(J19=9,RANK(L19,$AF$19:$AF$302,0),"")&amp;IF(J19=10,RANK(L19,$AG$19:$AG$302,0),"")&amp;IF(J19=11,RANK(L19,$AH$19:$AH$302,0),"")</f>
        <v>1</v>
      </c>
      <c r="AJ19" s="11">
        <f>AI19+1-1</f>
        <v>1</v>
      </c>
    </row>
    <row r="20" spans="1:36" x14ac:dyDescent="0.25">
      <c r="A20" s="1">
        <v>2</v>
      </c>
      <c r="B20" s="4">
        <v>48</v>
      </c>
      <c r="C20" s="9" t="s">
        <v>29</v>
      </c>
      <c r="D20" s="9" t="s">
        <v>30</v>
      </c>
      <c r="E20" s="9" t="s">
        <v>31</v>
      </c>
      <c r="F20" s="9">
        <v>2676930084</v>
      </c>
      <c r="G20" s="9" t="s">
        <v>28</v>
      </c>
      <c r="H20" s="27"/>
      <c r="I20" s="6">
        <v>6</v>
      </c>
      <c r="J20" s="6">
        <v>6</v>
      </c>
      <c r="K20" s="9">
        <v>22</v>
      </c>
      <c r="L20" s="7">
        <f t="shared" si="4"/>
        <v>88</v>
      </c>
      <c r="M20" s="8" t="str">
        <f>IF(J20=4,RANK(L20,$AA$19:$AA$302,0)+COUNTIF($AA$1:AA19,AA20),"")&amp;IF(J20=5,RANK(L20,$AB$19:$AB$302,0)+COUNTIF($AB$1:AB19,AB20),"")&amp;IF(J20=6,RANK(L20,$AC$19:$AC$302,0)+COUNTIF($AC$1:AC19,AC20),"")&amp;IF(J20=7,RANK(L20,$AD$19:$AD$302,0)+COUNTIF($AD$1:AD19,AD20),"")&amp;IF(J20=8,RANK(L20,$AE$19:$AE$302,0)+COUNTIF($AE$1:AE19,AE20),"")&amp;IF(J20=9,RANK(L20,$AF$19:$AF$302,0)+COUNTIF($AF$1:AF19,AF20),"")&amp;IF(J20=10,RANK(L20,$AG$19:$AG$302,0)+COUNTIF($AG$1:AG19,AG20),"")&amp;IF(J20=11,RANK(L20,$AH$19:$AH$302,0)+COUNTIF($AH$1:AH19,AH20),"")</f>
        <v>2</v>
      </c>
      <c r="N20" s="9" t="s">
        <v>177</v>
      </c>
      <c r="Z20" s="10">
        <f t="shared" ref="Z20:Z83" si="5">IF(N20="победитель",1+J20,IF(N20="призер",100+J20,""))</f>
        <v>106</v>
      </c>
      <c r="AA20" s="10" t="str">
        <f t="shared" ref="AA20:AA83" si="6">IF(J20=4,L20,"")</f>
        <v/>
      </c>
      <c r="AB20" s="10" t="str">
        <f t="shared" ref="AB20:AB83" si="7">IF(J20=5,L20,"")</f>
        <v/>
      </c>
      <c r="AC20" s="10">
        <f t="shared" ref="AC20:AC83" si="8">IF(J20=6,L20,"")</f>
        <v>88</v>
      </c>
      <c r="AD20" s="10" t="str">
        <f t="shared" ref="AD20:AD83" si="9">IF(J20=7,L20,"")</f>
        <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$302,0),"")&amp;IF(J20=5,RANK(L20,$AB$19:$AB$302,0),"")&amp;IF(J20=6,RANK(L20,$AC$19:$AC$302,0),"")&amp;IF(J20=7,RANK(L20,$AD$19:$AD$302,0),"")&amp;IF(J20=8,RANK(L20,$AE$19:$AE$302,0),"")&amp;IF(J20=9,RANK(L20,$AF$19:$AF$302,0),"")&amp;IF(J20=10,RANK(L20,$AG$19:$AG$302,0),"")&amp;IF(J20=11,RANK(L20,$AH$19:$AH$302,0),"")</f>
        <v>2</v>
      </c>
      <c r="AJ20" s="11">
        <f t="shared" ref="AJ20:AJ83" si="15">AI20+1-1</f>
        <v>2</v>
      </c>
    </row>
    <row r="21" spans="1:36" x14ac:dyDescent="0.25">
      <c r="A21" s="1">
        <v>3</v>
      </c>
      <c r="B21" s="4">
        <v>48</v>
      </c>
      <c r="C21" s="9" t="s">
        <v>32</v>
      </c>
      <c r="D21" s="9" t="s">
        <v>33</v>
      </c>
      <c r="E21" s="9" t="s">
        <v>34</v>
      </c>
      <c r="F21" s="9">
        <v>3858323055</v>
      </c>
      <c r="G21" s="9" t="s">
        <v>35</v>
      </c>
      <c r="H21" s="27"/>
      <c r="I21" s="6">
        <v>6</v>
      </c>
      <c r="J21" s="6">
        <v>6</v>
      </c>
      <c r="K21" s="9">
        <v>22</v>
      </c>
      <c r="L21" s="7">
        <f t="shared" ref="L21:L84" si="16">K21*100/(IF(J21=$A$8,$H$8,IF(J21=$A$9,$H$9,IF(J21=$A$10,$H$10,IF(J21=$A$11,$H$11,IF(J21=$A$12,$H$12,IF(J21=$A$13,$H$13,IF(J21=$A$14,$H$14,$H$15))))))))</f>
        <v>88</v>
      </c>
      <c r="M21" s="8" t="str">
        <f>IF(J21=4,RANK(L21,$AA$19:$AA$302,0)+COUNTIF($AA$1:AA20,AA21),"")&amp;IF(J21=5,RANK(L21,$AB$19:$AB$302,0)+COUNTIF($AB$1:AB20,AB21),"")&amp;IF(J21=6,RANK(L21,$AC$19:$AC$302,0)+COUNTIF($AC$1:AC20,AC21),"")&amp;IF(J21=7,RANK(L21,$AD$19:$AD$302,0)+COUNTIF($AD$1:AD20,AD21),"")&amp;IF(J21=8,RANK(L21,$AE$19:$AE$302,0)+COUNTIF($AE$1:AE20,AE21),"")&amp;IF(J21=9,RANK(L21,$AF$19:$AF$302,0)+COUNTIF($AF$1:AF20,AF21),"")&amp;IF(J21=10,RANK(L21,$AG$19:$AG$302,0)+COUNTIF($AG$1:AG20,AG21),"")&amp;IF(J21=11,RANK(L21,$AH$19:$AH$302,0)+COUNTIF($AH$1:AH20,AH21),"")</f>
        <v>3</v>
      </c>
      <c r="N21" s="9" t="s">
        <v>176</v>
      </c>
      <c r="Z21" s="10">
        <f t="shared" si="5"/>
        <v>7</v>
      </c>
      <c r="AA21" s="10" t="str">
        <f t="shared" si="6"/>
        <v/>
      </c>
      <c r="AB21" s="10" t="str">
        <f t="shared" si="7"/>
        <v/>
      </c>
      <c r="AC21" s="10">
        <f t="shared" si="8"/>
        <v>88</v>
      </c>
      <c r="AD21" s="10" t="str">
        <f t="shared" si="9"/>
        <v/>
      </c>
      <c r="AE21" s="10" t="str">
        <f t="shared" si="10"/>
        <v/>
      </c>
      <c r="AF21" s="10" t="str">
        <f t="shared" si="11"/>
        <v/>
      </c>
      <c r="AG21" s="10" t="str">
        <f t="shared" si="12"/>
        <v/>
      </c>
      <c r="AH21" s="10" t="str">
        <f t="shared" si="13"/>
        <v/>
      </c>
      <c r="AI21" s="13" t="str">
        <f t="shared" si="14"/>
        <v>2</v>
      </c>
      <c r="AJ21" s="11">
        <f t="shared" si="15"/>
        <v>2</v>
      </c>
    </row>
    <row r="22" spans="1:36" x14ac:dyDescent="0.25">
      <c r="A22" s="1">
        <v>4</v>
      </c>
      <c r="B22" s="4">
        <v>48</v>
      </c>
      <c r="C22" s="9" t="s">
        <v>36</v>
      </c>
      <c r="D22" s="9" t="s">
        <v>37</v>
      </c>
      <c r="E22" s="9" t="s">
        <v>38</v>
      </c>
      <c r="F22" s="9">
        <v>2779214188</v>
      </c>
      <c r="G22" s="9" t="s">
        <v>28</v>
      </c>
      <c r="H22" s="27"/>
      <c r="I22" s="6">
        <v>6</v>
      </c>
      <c r="J22" s="6">
        <v>6</v>
      </c>
      <c r="K22" s="9">
        <v>22</v>
      </c>
      <c r="L22" s="7">
        <f t="shared" si="16"/>
        <v>88</v>
      </c>
      <c r="M22" s="8" t="str">
        <f>IF(J22=4,RANK(L22,$AA$19:$AA$302,0)+COUNTIF($AA$1:AA21,AA22),"")&amp;IF(J22=5,RANK(L22,$AB$19:$AB$302,0)+COUNTIF($AB$1:AB21,AB22),"")&amp;IF(J22=6,RANK(L22,$AC$19:$AC$302,0)+COUNTIF($AC$1:AC21,AC22),"")&amp;IF(J22=7,RANK(L22,$AD$19:$AD$302,0)+COUNTIF($AD$1:AD21,AD22),"")&amp;IF(J22=8,RANK(L22,$AE$19:$AE$302,0)+COUNTIF($AE$1:AE21,AE22),"")&amp;IF(J22=9,RANK(L22,$AF$19:$AF$302,0)+COUNTIF($AF$1:AF21,AF22),"")&amp;IF(J22=10,RANK(L22,$AG$19:$AG$302,0)+COUNTIF($AG$1:AG21,AG22),"")&amp;IF(J22=11,RANK(L22,$AH$19:$AH$302,0)+COUNTIF($AH$1:AH21,AH22),"")</f>
        <v>4</v>
      </c>
      <c r="N22" s="9" t="s">
        <v>177</v>
      </c>
      <c r="Z22" s="10">
        <f t="shared" si="5"/>
        <v>106</v>
      </c>
      <c r="AA22" s="10" t="str">
        <f t="shared" si="6"/>
        <v/>
      </c>
      <c r="AB22" s="10" t="str">
        <f t="shared" si="7"/>
        <v/>
      </c>
      <c r="AC22" s="10">
        <f t="shared" si="8"/>
        <v>88</v>
      </c>
      <c r="AD22" s="10" t="str">
        <f t="shared" si="9"/>
        <v/>
      </c>
      <c r="AE22" s="10" t="str">
        <f t="shared" si="10"/>
        <v/>
      </c>
      <c r="AF22" s="10" t="str">
        <f t="shared" si="11"/>
        <v/>
      </c>
      <c r="AG22" s="10" t="str">
        <f t="shared" si="12"/>
        <v/>
      </c>
      <c r="AH22" s="10" t="str">
        <f t="shared" si="13"/>
        <v/>
      </c>
      <c r="AI22" s="13" t="str">
        <f t="shared" si="14"/>
        <v>2</v>
      </c>
      <c r="AJ22" s="11">
        <f t="shared" si="15"/>
        <v>2</v>
      </c>
    </row>
    <row r="23" spans="1:36" x14ac:dyDescent="0.25">
      <c r="A23" s="1">
        <v>5</v>
      </c>
      <c r="B23" s="4">
        <v>48</v>
      </c>
      <c r="C23" s="9" t="s">
        <v>39</v>
      </c>
      <c r="D23" s="9" t="s">
        <v>40</v>
      </c>
      <c r="E23" s="9" t="s">
        <v>41</v>
      </c>
      <c r="F23" s="9">
        <v>1347955223</v>
      </c>
      <c r="G23" s="9" t="s">
        <v>28</v>
      </c>
      <c r="H23" s="27"/>
      <c r="I23" s="6">
        <v>6</v>
      </c>
      <c r="J23" s="6">
        <v>6</v>
      </c>
      <c r="K23" s="9">
        <v>21</v>
      </c>
      <c r="L23" s="7">
        <f t="shared" si="16"/>
        <v>84</v>
      </c>
      <c r="M23" s="8" t="str">
        <f>IF(J23=4,RANK(L23,$AA$19:$AA$302,0)+COUNTIF($AA$1:AA22,AA23),"")&amp;IF(J23=5,RANK(L23,$AB$19:$AB$302,0)+COUNTIF($AB$1:AB22,AB23),"")&amp;IF(J23=6,RANK(L23,$AC$19:$AC$302,0)+COUNTIF($AC$1:AC22,AC23),"")&amp;IF(J23=7,RANK(L23,$AD$19:$AD$302,0)+COUNTIF($AD$1:AD22,AD23),"")&amp;IF(J23=8,RANK(L23,$AE$19:$AE$302,0)+COUNTIF($AE$1:AE22,AE23),"")&amp;IF(J23=9,RANK(L23,$AF$19:$AF$302,0)+COUNTIF($AF$1:AF22,AF23),"")&amp;IF(J23=10,RANK(L23,$AG$19:$AG$302,0)+COUNTIF($AG$1:AG22,AG23),"")&amp;IF(J23=11,RANK(L23,$AH$19:$AH$302,0)+COUNTIF($AH$1:AH22,AH23),"")</f>
        <v>5</v>
      </c>
      <c r="N23" s="9" t="s">
        <v>177</v>
      </c>
      <c r="Z23" s="10">
        <f t="shared" si="5"/>
        <v>106</v>
      </c>
      <c r="AA23" s="10" t="str">
        <f t="shared" si="6"/>
        <v/>
      </c>
      <c r="AB23" s="10" t="str">
        <f t="shared" si="7"/>
        <v/>
      </c>
      <c r="AC23" s="10">
        <f t="shared" si="8"/>
        <v>84</v>
      </c>
      <c r="AD23" s="10" t="str">
        <f t="shared" si="9"/>
        <v/>
      </c>
      <c r="AE23" s="10" t="str">
        <f t="shared" si="10"/>
        <v/>
      </c>
      <c r="AF23" s="10" t="str">
        <f t="shared" si="11"/>
        <v/>
      </c>
      <c r="AG23" s="10" t="str">
        <f t="shared" si="12"/>
        <v/>
      </c>
      <c r="AH23" s="10" t="str">
        <f t="shared" si="13"/>
        <v/>
      </c>
      <c r="AI23" s="13" t="str">
        <f t="shared" si="14"/>
        <v>5</v>
      </c>
      <c r="AJ23" s="11">
        <f t="shared" si="15"/>
        <v>5</v>
      </c>
    </row>
    <row r="24" spans="1:36" x14ac:dyDescent="0.25">
      <c r="A24" s="1">
        <v>6</v>
      </c>
      <c r="B24" s="4">
        <v>48</v>
      </c>
      <c r="C24" s="9" t="s">
        <v>42</v>
      </c>
      <c r="D24" s="9" t="s">
        <v>43</v>
      </c>
      <c r="E24" s="9" t="s">
        <v>31</v>
      </c>
      <c r="F24" s="9">
        <v>3372154640</v>
      </c>
      <c r="G24" s="9" t="s">
        <v>28</v>
      </c>
      <c r="H24" s="27"/>
      <c r="I24" s="6">
        <v>6</v>
      </c>
      <c r="J24" s="6">
        <v>6</v>
      </c>
      <c r="K24" s="9">
        <v>21</v>
      </c>
      <c r="L24" s="7">
        <f t="shared" si="16"/>
        <v>84</v>
      </c>
      <c r="M24" s="8" t="str">
        <f>IF(J24=4,RANK(L24,$AA$19:$AA$302,0)+COUNTIF($AA$1:AA23,AA24),"")&amp;IF(J24=5,RANK(L24,$AB$19:$AB$302,0)+COUNTIF($AB$1:AB23,AB24),"")&amp;IF(J24=6,RANK(L24,$AC$19:$AC$302,0)+COUNTIF($AC$1:AC23,AC24),"")&amp;IF(J24=7,RANK(L24,$AD$19:$AD$302,0)+COUNTIF($AD$1:AD23,AD24),"")&amp;IF(J24=8,RANK(L24,$AE$19:$AE$302,0)+COUNTIF($AE$1:AE23,AE24),"")&amp;IF(J24=9,RANK(L24,$AF$19:$AF$302,0)+COUNTIF($AF$1:AF23,AF24),"")&amp;IF(J24=10,RANK(L24,$AG$19:$AG$302,0)+COUNTIF($AG$1:AG23,AG24),"")&amp;IF(J24=11,RANK(L24,$AH$19:$AH$302,0)+COUNTIF($AH$1:AH23,AH24),"")</f>
        <v>6</v>
      </c>
      <c r="N24" s="9" t="s">
        <v>177</v>
      </c>
      <c r="Z24" s="10">
        <f t="shared" si="5"/>
        <v>106</v>
      </c>
      <c r="AA24" s="10" t="str">
        <f t="shared" si="6"/>
        <v/>
      </c>
      <c r="AB24" s="10" t="str">
        <f t="shared" si="7"/>
        <v/>
      </c>
      <c r="AC24" s="10">
        <f t="shared" si="8"/>
        <v>84</v>
      </c>
      <c r="AD24" s="10" t="str">
        <f t="shared" si="9"/>
        <v/>
      </c>
      <c r="AE24" s="10" t="str">
        <f t="shared" si="10"/>
        <v/>
      </c>
      <c r="AF24" s="10" t="str">
        <f t="shared" si="11"/>
        <v/>
      </c>
      <c r="AG24" s="10" t="str">
        <f t="shared" si="12"/>
        <v/>
      </c>
      <c r="AH24" s="10" t="str">
        <f t="shared" si="13"/>
        <v/>
      </c>
      <c r="AI24" s="13" t="str">
        <f t="shared" si="14"/>
        <v>5</v>
      </c>
      <c r="AJ24" s="11">
        <f t="shared" si="15"/>
        <v>5</v>
      </c>
    </row>
    <row r="25" spans="1:36" x14ac:dyDescent="0.25">
      <c r="A25" s="1">
        <v>7</v>
      </c>
      <c r="B25" s="4">
        <v>48</v>
      </c>
      <c r="C25" s="9" t="s">
        <v>44</v>
      </c>
      <c r="D25" s="9" t="s">
        <v>33</v>
      </c>
      <c r="E25" s="9" t="s">
        <v>45</v>
      </c>
      <c r="F25" s="9">
        <v>2211702110</v>
      </c>
      <c r="G25" s="9" t="s">
        <v>28</v>
      </c>
      <c r="H25" s="27"/>
      <c r="I25" s="6">
        <v>6</v>
      </c>
      <c r="J25" s="6">
        <v>6</v>
      </c>
      <c r="K25" s="9">
        <v>20</v>
      </c>
      <c r="L25" s="7">
        <f t="shared" si="16"/>
        <v>80</v>
      </c>
      <c r="M25" s="8" t="str">
        <f>IF(J25=4,RANK(L25,$AA$19:$AA$302,0)+COUNTIF($AA$1:AA24,AA25),"")&amp;IF(J25=5,RANK(L25,$AB$19:$AB$302,0)+COUNTIF($AB$1:AB24,AB25),"")&amp;IF(J25=6,RANK(L25,$AC$19:$AC$302,0)+COUNTIF($AC$1:AC24,AC25),"")&amp;IF(J25=7,RANK(L25,$AD$19:$AD$302,0)+COUNTIF($AD$1:AD24,AD25),"")&amp;IF(J25=8,RANK(L25,$AE$19:$AE$302,0)+COUNTIF($AE$1:AE24,AE25),"")&amp;IF(J25=9,RANK(L25,$AF$19:$AF$302,0)+COUNTIF($AF$1:AF24,AF25),"")&amp;IF(J25=10,RANK(L25,$AG$19:$AG$302,0)+COUNTIF($AG$1:AG24,AG25),"")&amp;IF(J25=11,RANK(L25,$AH$19:$AH$302,0)+COUNTIF($AH$1:AH24,AH25),"")</f>
        <v>7</v>
      </c>
      <c r="N25" s="9" t="s">
        <v>177</v>
      </c>
      <c r="Z25" s="10">
        <f t="shared" si="5"/>
        <v>106</v>
      </c>
      <c r="AA25" s="10" t="str">
        <f t="shared" si="6"/>
        <v/>
      </c>
      <c r="AB25" s="10" t="str">
        <f t="shared" si="7"/>
        <v/>
      </c>
      <c r="AC25" s="10">
        <f t="shared" si="8"/>
        <v>80</v>
      </c>
      <c r="AD25" s="10" t="str">
        <f t="shared" si="9"/>
        <v/>
      </c>
      <c r="AE25" s="10" t="str">
        <f t="shared" si="10"/>
        <v/>
      </c>
      <c r="AF25" s="10" t="str">
        <f t="shared" si="11"/>
        <v/>
      </c>
      <c r="AG25" s="10" t="str">
        <f t="shared" si="12"/>
        <v/>
      </c>
      <c r="AH25" s="10" t="str">
        <f t="shared" si="13"/>
        <v/>
      </c>
      <c r="AI25" s="13" t="str">
        <f t="shared" si="14"/>
        <v>7</v>
      </c>
      <c r="AJ25" s="11">
        <f t="shared" si="15"/>
        <v>7</v>
      </c>
    </row>
    <row r="26" spans="1:36" x14ac:dyDescent="0.25">
      <c r="A26" s="1">
        <v>8</v>
      </c>
      <c r="B26" s="4">
        <v>48</v>
      </c>
      <c r="C26" s="9" t="s">
        <v>46</v>
      </c>
      <c r="D26" s="9" t="s">
        <v>47</v>
      </c>
      <c r="E26" s="9" t="s">
        <v>31</v>
      </c>
      <c r="F26" s="9">
        <v>18289926</v>
      </c>
      <c r="G26" s="9" t="s">
        <v>28</v>
      </c>
      <c r="H26" s="27"/>
      <c r="I26" s="6">
        <v>6</v>
      </c>
      <c r="J26" s="6">
        <v>6</v>
      </c>
      <c r="K26" s="9">
        <v>20</v>
      </c>
      <c r="L26" s="7">
        <f t="shared" si="16"/>
        <v>80</v>
      </c>
      <c r="M26" s="8" t="str">
        <f>IF(J26=4,RANK(L26,$AA$19:$AA$302,0)+COUNTIF($AA$1:AA25,AA26),"")&amp;IF(J26=5,RANK(L26,$AB$19:$AB$302,0)+COUNTIF($AB$1:AB25,AB26),"")&amp;IF(J26=6,RANK(L26,$AC$19:$AC$302,0)+COUNTIF($AC$1:AC25,AC26),"")&amp;IF(J26=7,RANK(L26,$AD$19:$AD$302,0)+COUNTIF($AD$1:AD25,AD26),"")&amp;IF(J26=8,RANK(L26,$AE$19:$AE$302,0)+COUNTIF($AE$1:AE25,AE26),"")&amp;IF(J26=9,RANK(L26,$AF$19:$AF$302,0)+COUNTIF($AF$1:AF25,AF26),"")&amp;IF(J26=10,RANK(L26,$AG$19:$AG$302,0)+COUNTIF($AG$1:AG25,AG26),"")&amp;IF(J26=11,RANK(L26,$AH$19:$AH$302,0)+COUNTIF($AH$1:AH25,AH26),"")</f>
        <v>8</v>
      </c>
      <c r="N26" s="9" t="s">
        <v>177</v>
      </c>
      <c r="Z26" s="10">
        <f t="shared" si="5"/>
        <v>106</v>
      </c>
      <c r="AA26" s="10" t="str">
        <f t="shared" si="6"/>
        <v/>
      </c>
      <c r="AB26" s="10" t="str">
        <f t="shared" si="7"/>
        <v/>
      </c>
      <c r="AC26" s="10">
        <f t="shared" si="8"/>
        <v>80</v>
      </c>
      <c r="AD26" s="10" t="str">
        <f t="shared" si="9"/>
        <v/>
      </c>
      <c r="AE26" s="10" t="str">
        <f t="shared" si="10"/>
        <v/>
      </c>
      <c r="AF26" s="10" t="str">
        <f t="shared" si="11"/>
        <v/>
      </c>
      <c r="AG26" s="10" t="str">
        <f t="shared" si="12"/>
        <v/>
      </c>
      <c r="AH26" s="10" t="str">
        <f t="shared" si="13"/>
        <v/>
      </c>
      <c r="AI26" s="13" t="str">
        <f t="shared" si="14"/>
        <v>7</v>
      </c>
      <c r="AJ26" s="11">
        <f t="shared" si="15"/>
        <v>7</v>
      </c>
    </row>
    <row r="27" spans="1:36" x14ac:dyDescent="0.25">
      <c r="A27" s="1">
        <v>9</v>
      </c>
      <c r="B27" s="4">
        <v>48</v>
      </c>
      <c r="C27" s="9" t="s">
        <v>48</v>
      </c>
      <c r="D27" s="9" t="s">
        <v>49</v>
      </c>
      <c r="E27" s="9" t="s">
        <v>50</v>
      </c>
      <c r="F27" s="9">
        <v>4052924403</v>
      </c>
      <c r="G27" s="9" t="s">
        <v>28</v>
      </c>
      <c r="H27" s="27"/>
      <c r="I27" s="6">
        <v>6</v>
      </c>
      <c r="J27" s="6">
        <v>6</v>
      </c>
      <c r="K27" s="9">
        <v>19</v>
      </c>
      <c r="L27" s="7">
        <f t="shared" si="16"/>
        <v>76</v>
      </c>
      <c r="M27" s="8" t="str">
        <f>IF(J27=4,RANK(L27,$AA$19:$AA$302,0)+COUNTIF($AA$1:AA26,AA27),"")&amp;IF(J27=5,RANK(L27,$AB$19:$AB$302,0)+COUNTIF($AB$1:AB26,AB27),"")&amp;IF(J27=6,RANK(L27,$AC$19:$AC$302,0)+COUNTIF($AC$1:AC26,AC27),"")&amp;IF(J27=7,RANK(L27,$AD$19:$AD$302,0)+COUNTIF($AD$1:AD26,AD27),"")&amp;IF(J27=8,RANK(L27,$AE$19:$AE$302,0)+COUNTIF($AE$1:AE26,AE27),"")&amp;IF(J27=9,RANK(L27,$AF$19:$AF$302,0)+COUNTIF($AF$1:AF26,AF27),"")&amp;IF(J27=10,RANK(L27,$AG$19:$AG$302,0)+COUNTIF($AG$1:AG26,AG27),"")&amp;IF(J27=11,RANK(L27,$AH$19:$AH$302,0)+COUNTIF($AH$1:AH26,AH27),"")</f>
        <v>9</v>
      </c>
      <c r="N27" s="9" t="s">
        <v>178</v>
      </c>
      <c r="Z27" s="10" t="str">
        <f t="shared" si="5"/>
        <v/>
      </c>
      <c r="AA27" s="10" t="str">
        <f t="shared" si="6"/>
        <v/>
      </c>
      <c r="AB27" s="10" t="str">
        <f t="shared" si="7"/>
        <v/>
      </c>
      <c r="AC27" s="10">
        <f t="shared" si="8"/>
        <v>76</v>
      </c>
      <c r="AD27" s="10" t="str">
        <f t="shared" si="9"/>
        <v/>
      </c>
      <c r="AE27" s="10" t="str">
        <f t="shared" si="10"/>
        <v/>
      </c>
      <c r="AF27" s="10" t="str">
        <f t="shared" si="11"/>
        <v/>
      </c>
      <c r="AG27" s="10" t="str">
        <f t="shared" si="12"/>
        <v/>
      </c>
      <c r="AH27" s="10" t="str">
        <f t="shared" si="13"/>
        <v/>
      </c>
      <c r="AI27" s="13" t="str">
        <f t="shared" si="14"/>
        <v>9</v>
      </c>
      <c r="AJ27" s="11">
        <f t="shared" si="15"/>
        <v>9</v>
      </c>
    </row>
    <row r="28" spans="1:36" x14ac:dyDescent="0.25">
      <c r="A28" s="1">
        <v>10</v>
      </c>
      <c r="B28" s="4">
        <v>48</v>
      </c>
      <c r="C28" s="9" t="s">
        <v>51</v>
      </c>
      <c r="D28" s="9" t="s">
        <v>52</v>
      </c>
      <c r="E28" s="9" t="s">
        <v>34</v>
      </c>
      <c r="F28" s="9">
        <v>1995248401</v>
      </c>
      <c r="G28" s="9" t="s">
        <v>28</v>
      </c>
      <c r="H28" s="27"/>
      <c r="I28" s="6">
        <v>6</v>
      </c>
      <c r="J28" s="6">
        <v>6</v>
      </c>
      <c r="K28" s="9">
        <v>19</v>
      </c>
      <c r="L28" s="7">
        <f t="shared" si="16"/>
        <v>76</v>
      </c>
      <c r="M28" s="8" t="str">
        <f>IF(J28=4,RANK(L28,$AA$19:$AA$302,0)+COUNTIF($AA$1:AA27,AA28),"")&amp;IF(J28=5,RANK(L28,$AB$19:$AB$302,0)+COUNTIF($AB$1:AB27,AB28),"")&amp;IF(J28=6,RANK(L28,$AC$19:$AC$302,0)+COUNTIF($AC$1:AC27,AC28),"")&amp;IF(J28=7,RANK(L28,$AD$19:$AD$302,0)+COUNTIF($AD$1:AD27,AD28),"")&amp;IF(J28=8,RANK(L28,$AE$19:$AE$302,0)+COUNTIF($AE$1:AE27,AE28),"")&amp;IF(J28=9,RANK(L28,$AF$19:$AF$302,0)+COUNTIF($AF$1:AF27,AF28),"")&amp;IF(J28=10,RANK(L28,$AG$19:$AG$302,0)+COUNTIF($AG$1:AG27,AG28),"")&amp;IF(J28=11,RANK(L28,$AH$19:$AH$302,0)+COUNTIF($AH$1:AH27,AH28),"")</f>
        <v>10</v>
      </c>
      <c r="N28" s="9" t="s">
        <v>178</v>
      </c>
      <c r="Z28" s="10" t="str">
        <f t="shared" si="5"/>
        <v/>
      </c>
      <c r="AA28" s="10" t="str">
        <f t="shared" si="6"/>
        <v/>
      </c>
      <c r="AB28" s="10" t="str">
        <f t="shared" si="7"/>
        <v/>
      </c>
      <c r="AC28" s="10">
        <f t="shared" si="8"/>
        <v>76</v>
      </c>
      <c r="AD28" s="10" t="str">
        <f t="shared" si="9"/>
        <v/>
      </c>
      <c r="AE28" s="10" t="str">
        <f t="shared" si="10"/>
        <v/>
      </c>
      <c r="AF28" s="10" t="str">
        <f t="shared" si="11"/>
        <v/>
      </c>
      <c r="AG28" s="10" t="str">
        <f t="shared" si="12"/>
        <v/>
      </c>
      <c r="AH28" s="10" t="str">
        <f t="shared" si="13"/>
        <v/>
      </c>
      <c r="AI28" s="13" t="str">
        <f t="shared" si="14"/>
        <v>9</v>
      </c>
      <c r="AJ28" s="11">
        <f t="shared" si="15"/>
        <v>9</v>
      </c>
    </row>
    <row r="29" spans="1:36" x14ac:dyDescent="0.25">
      <c r="A29" s="1">
        <v>11</v>
      </c>
      <c r="B29" s="4">
        <v>48</v>
      </c>
      <c r="C29" s="9" t="s">
        <v>53</v>
      </c>
      <c r="D29" s="9" t="s">
        <v>37</v>
      </c>
      <c r="E29" s="9" t="s">
        <v>54</v>
      </c>
      <c r="F29" s="9">
        <v>920577029</v>
      </c>
      <c r="G29" s="9" t="s">
        <v>28</v>
      </c>
      <c r="H29" s="27"/>
      <c r="I29" s="6">
        <v>6</v>
      </c>
      <c r="J29" s="6">
        <v>6</v>
      </c>
      <c r="K29" s="9">
        <v>19</v>
      </c>
      <c r="L29" s="7">
        <f t="shared" si="16"/>
        <v>76</v>
      </c>
      <c r="M29" s="8" t="str">
        <f>IF(J29=4,RANK(L29,$AA$19:$AA$302,0)+COUNTIF($AA$1:AA28,AA29),"")&amp;IF(J29=5,RANK(L29,$AB$19:$AB$302,0)+COUNTIF($AB$1:AB28,AB29),"")&amp;IF(J29=6,RANK(L29,$AC$19:$AC$302,0)+COUNTIF($AC$1:AC28,AC29),"")&amp;IF(J29=7,RANK(L29,$AD$19:$AD$302,0)+COUNTIF($AD$1:AD28,AD29),"")&amp;IF(J29=8,RANK(L29,$AE$19:$AE$302,0)+COUNTIF($AE$1:AE28,AE29),"")&amp;IF(J29=9,RANK(L29,$AF$19:$AF$302,0)+COUNTIF($AF$1:AF28,AF29),"")&amp;IF(J29=10,RANK(L29,$AG$19:$AG$302,0)+COUNTIF($AG$1:AG28,AG29),"")&amp;IF(J29=11,RANK(L29,$AH$19:$AH$302,0)+COUNTIF($AH$1:AH28,AH29),"")</f>
        <v>11</v>
      </c>
      <c r="N29" s="9" t="s">
        <v>178</v>
      </c>
      <c r="Z29" s="10" t="str">
        <f t="shared" si="5"/>
        <v/>
      </c>
      <c r="AA29" s="10" t="str">
        <f t="shared" si="6"/>
        <v/>
      </c>
      <c r="AB29" s="10" t="str">
        <f t="shared" si="7"/>
        <v/>
      </c>
      <c r="AC29" s="10">
        <f t="shared" si="8"/>
        <v>76</v>
      </c>
      <c r="AD29" s="10" t="str">
        <f t="shared" si="9"/>
        <v/>
      </c>
      <c r="AE29" s="10" t="str">
        <f t="shared" si="10"/>
        <v/>
      </c>
      <c r="AF29" s="10" t="str">
        <f t="shared" si="11"/>
        <v/>
      </c>
      <c r="AG29" s="10" t="str">
        <f t="shared" si="12"/>
        <v/>
      </c>
      <c r="AH29" s="10" t="str">
        <f t="shared" si="13"/>
        <v/>
      </c>
      <c r="AI29" s="13" t="str">
        <f t="shared" si="14"/>
        <v>9</v>
      </c>
      <c r="AJ29" s="11">
        <f t="shared" si="15"/>
        <v>9</v>
      </c>
    </row>
    <row r="30" spans="1:36" x14ac:dyDescent="0.25">
      <c r="A30" s="1">
        <v>12</v>
      </c>
      <c r="B30" s="4">
        <v>48</v>
      </c>
      <c r="C30" s="9" t="s">
        <v>55</v>
      </c>
      <c r="D30" s="9" t="s">
        <v>56</v>
      </c>
      <c r="E30" s="9" t="s">
        <v>57</v>
      </c>
      <c r="F30" s="9">
        <v>2335698360</v>
      </c>
      <c r="G30" s="9" t="s">
        <v>28</v>
      </c>
      <c r="H30" s="27"/>
      <c r="I30" s="6">
        <v>6</v>
      </c>
      <c r="J30" s="6">
        <v>6</v>
      </c>
      <c r="K30" s="9">
        <v>19</v>
      </c>
      <c r="L30" s="7">
        <f t="shared" si="16"/>
        <v>76</v>
      </c>
      <c r="M30" s="8" t="str">
        <f>IF(J30=4,RANK(L30,$AA$19:$AA$302,0)+COUNTIF($AA$1:AA29,AA30),"")&amp;IF(J30=5,RANK(L30,$AB$19:$AB$302,0)+COUNTIF($AB$1:AB29,AB30),"")&amp;IF(J30=6,RANK(L30,$AC$19:$AC$302,0)+COUNTIF($AC$1:AC29,AC30),"")&amp;IF(J30=7,RANK(L30,$AD$19:$AD$302,0)+COUNTIF($AD$1:AD29,AD30),"")&amp;IF(J30=8,RANK(L30,$AE$19:$AE$302,0)+COUNTIF($AE$1:AE29,AE30),"")&amp;IF(J30=9,RANK(L30,$AF$19:$AF$302,0)+COUNTIF($AF$1:AF29,AF30),"")&amp;IF(J30=10,RANK(L30,$AG$19:$AG$302,0)+COUNTIF($AG$1:AG29,AG30),"")&amp;IF(J30=11,RANK(L30,$AH$19:$AH$302,0)+COUNTIF($AH$1:AH29,AH30),"")</f>
        <v>12</v>
      </c>
      <c r="N30" s="9" t="s">
        <v>178</v>
      </c>
      <c r="Z30" s="10" t="str">
        <f t="shared" si="5"/>
        <v/>
      </c>
      <c r="AA30" s="10" t="str">
        <f t="shared" si="6"/>
        <v/>
      </c>
      <c r="AB30" s="10" t="str">
        <f t="shared" si="7"/>
        <v/>
      </c>
      <c r="AC30" s="10">
        <f t="shared" si="8"/>
        <v>76</v>
      </c>
      <c r="AD30" s="10" t="str">
        <f t="shared" si="9"/>
        <v/>
      </c>
      <c r="AE30" s="10" t="str">
        <f t="shared" si="10"/>
        <v/>
      </c>
      <c r="AF30" s="10" t="str">
        <f t="shared" si="11"/>
        <v/>
      </c>
      <c r="AG30" s="10" t="str">
        <f t="shared" si="12"/>
        <v/>
      </c>
      <c r="AH30" s="10" t="str">
        <f t="shared" si="13"/>
        <v/>
      </c>
      <c r="AI30" s="13" t="str">
        <f t="shared" si="14"/>
        <v>9</v>
      </c>
      <c r="AJ30" s="11">
        <f t="shared" si="15"/>
        <v>9</v>
      </c>
    </row>
    <row r="31" spans="1:36" x14ac:dyDescent="0.25">
      <c r="A31" s="1">
        <v>13</v>
      </c>
      <c r="B31" s="4">
        <v>48</v>
      </c>
      <c r="C31" s="9" t="s">
        <v>58</v>
      </c>
      <c r="D31" s="9" t="s">
        <v>59</v>
      </c>
      <c r="E31" s="9" t="s">
        <v>60</v>
      </c>
      <c r="F31" s="9">
        <v>1859964130</v>
      </c>
      <c r="G31" s="9" t="s">
        <v>28</v>
      </c>
      <c r="H31" s="27"/>
      <c r="I31" s="6">
        <v>6</v>
      </c>
      <c r="J31" s="6">
        <v>6</v>
      </c>
      <c r="K31" s="9">
        <v>19</v>
      </c>
      <c r="L31" s="7">
        <f t="shared" si="16"/>
        <v>76</v>
      </c>
      <c r="M31" s="8" t="str">
        <f>IF(J31=4,RANK(L31,$AA$19:$AA$302,0)+COUNTIF($AA$1:AA30,AA31),"")&amp;IF(J31=5,RANK(L31,$AB$19:$AB$302,0)+COUNTIF($AB$1:AB30,AB31),"")&amp;IF(J31=6,RANK(L31,$AC$19:$AC$302,0)+COUNTIF($AC$1:AC30,AC31),"")&amp;IF(J31=7,RANK(L31,$AD$19:$AD$302,0)+COUNTIF($AD$1:AD30,AD31),"")&amp;IF(J31=8,RANK(L31,$AE$19:$AE$302,0)+COUNTIF($AE$1:AE30,AE31),"")&amp;IF(J31=9,RANK(L31,$AF$19:$AF$302,0)+COUNTIF($AF$1:AF30,AF31),"")&amp;IF(J31=10,RANK(L31,$AG$19:$AG$302,0)+COUNTIF($AG$1:AG30,AG31),"")&amp;IF(J31=11,RANK(L31,$AH$19:$AH$302,0)+COUNTIF($AH$1:AH30,AH31),"")</f>
        <v>13</v>
      </c>
      <c r="N31" s="9" t="s">
        <v>178</v>
      </c>
      <c r="Z31" s="10" t="str">
        <f t="shared" si="5"/>
        <v/>
      </c>
      <c r="AA31" s="10" t="str">
        <f t="shared" si="6"/>
        <v/>
      </c>
      <c r="AB31" s="10" t="str">
        <f t="shared" si="7"/>
        <v/>
      </c>
      <c r="AC31" s="10">
        <f t="shared" si="8"/>
        <v>76</v>
      </c>
      <c r="AD31" s="10" t="str">
        <f t="shared" si="9"/>
        <v/>
      </c>
      <c r="AE31" s="10" t="str">
        <f t="shared" si="10"/>
        <v/>
      </c>
      <c r="AF31" s="10" t="str">
        <f t="shared" si="11"/>
        <v/>
      </c>
      <c r="AG31" s="10" t="str">
        <f t="shared" si="12"/>
        <v/>
      </c>
      <c r="AH31" s="10" t="str">
        <f t="shared" si="13"/>
        <v/>
      </c>
      <c r="AI31" s="13" t="str">
        <f t="shared" si="14"/>
        <v>9</v>
      </c>
      <c r="AJ31" s="11">
        <f t="shared" si="15"/>
        <v>9</v>
      </c>
    </row>
    <row r="32" spans="1:36" x14ac:dyDescent="0.25">
      <c r="A32" s="1">
        <v>14</v>
      </c>
      <c r="B32" s="4">
        <v>48</v>
      </c>
      <c r="C32" s="9" t="s">
        <v>61</v>
      </c>
      <c r="D32" s="9" t="s">
        <v>62</v>
      </c>
      <c r="E32" s="9" t="s">
        <v>31</v>
      </c>
      <c r="F32" s="9">
        <v>1967541246</v>
      </c>
      <c r="G32" s="9" t="s">
        <v>35</v>
      </c>
      <c r="H32" s="27"/>
      <c r="I32" s="6">
        <v>6</v>
      </c>
      <c r="J32" s="6">
        <v>6</v>
      </c>
      <c r="K32" s="9">
        <v>18</v>
      </c>
      <c r="L32" s="7">
        <f t="shared" si="16"/>
        <v>72</v>
      </c>
      <c r="M32" s="8" t="str">
        <f>IF(J32=4,RANK(L32,$AA$19:$AA$302,0)+COUNTIF($AA$1:AA31,AA32),"")&amp;IF(J32=5,RANK(L32,$AB$19:$AB$302,0)+COUNTIF($AB$1:AB31,AB32),"")&amp;IF(J32=6,RANK(L32,$AC$19:$AC$302,0)+COUNTIF($AC$1:AC31,AC32),"")&amp;IF(J32=7,RANK(L32,$AD$19:$AD$302,0)+COUNTIF($AD$1:AD31,AD32),"")&amp;IF(J32=8,RANK(L32,$AE$19:$AE$302,0)+COUNTIF($AE$1:AE31,AE32),"")&amp;IF(J32=9,RANK(L32,$AF$19:$AF$302,0)+COUNTIF($AF$1:AF31,AF32),"")&amp;IF(J32=10,RANK(L32,$AG$19:$AG$302,0)+COUNTIF($AG$1:AG31,AG32),"")&amp;IF(J32=11,RANK(L32,$AH$19:$AH$302,0)+COUNTIF($AH$1:AH31,AH32),"")</f>
        <v>14</v>
      </c>
      <c r="N32" s="9" t="s">
        <v>177</v>
      </c>
      <c r="Z32" s="10">
        <f t="shared" si="5"/>
        <v>106</v>
      </c>
      <c r="AA32" s="10" t="str">
        <f t="shared" si="6"/>
        <v/>
      </c>
      <c r="AB32" s="10" t="str">
        <f t="shared" si="7"/>
        <v/>
      </c>
      <c r="AC32" s="10">
        <f t="shared" si="8"/>
        <v>72</v>
      </c>
      <c r="AD32" s="10" t="str">
        <f t="shared" si="9"/>
        <v/>
      </c>
      <c r="AE32" s="10" t="str">
        <f t="shared" si="10"/>
        <v/>
      </c>
      <c r="AF32" s="10" t="str">
        <f t="shared" si="11"/>
        <v/>
      </c>
      <c r="AG32" s="10" t="str">
        <f t="shared" si="12"/>
        <v/>
      </c>
      <c r="AH32" s="10" t="str">
        <f t="shared" si="13"/>
        <v/>
      </c>
      <c r="AI32" s="13" t="str">
        <f t="shared" si="14"/>
        <v>14</v>
      </c>
      <c r="AJ32" s="11">
        <f t="shared" si="15"/>
        <v>14</v>
      </c>
    </row>
    <row r="33" spans="1:36" x14ac:dyDescent="0.25">
      <c r="A33" s="1">
        <v>15</v>
      </c>
      <c r="B33" s="4">
        <v>48</v>
      </c>
      <c r="C33" s="9" t="s">
        <v>63</v>
      </c>
      <c r="D33" s="9" t="s">
        <v>59</v>
      </c>
      <c r="E33" s="9" t="s">
        <v>50</v>
      </c>
      <c r="F33" s="9">
        <v>2293447126</v>
      </c>
      <c r="G33" s="9" t="s">
        <v>28</v>
      </c>
      <c r="H33" s="27"/>
      <c r="I33" s="6">
        <v>6</v>
      </c>
      <c r="J33" s="6">
        <v>6</v>
      </c>
      <c r="K33" s="9">
        <v>17</v>
      </c>
      <c r="L33" s="7">
        <f t="shared" si="16"/>
        <v>68</v>
      </c>
      <c r="M33" s="8" t="str">
        <f>IF(J33=4,RANK(L33,$AA$19:$AA$302,0)+COUNTIF($AA$1:AA32,AA33),"")&amp;IF(J33=5,RANK(L33,$AB$19:$AB$302,0)+COUNTIF($AB$1:AB32,AB33),"")&amp;IF(J33=6,RANK(L33,$AC$19:$AC$302,0)+COUNTIF($AC$1:AC32,AC33),"")&amp;IF(J33=7,RANK(L33,$AD$19:$AD$302,0)+COUNTIF($AD$1:AD32,AD33),"")&amp;IF(J33=8,RANK(L33,$AE$19:$AE$302,0)+COUNTIF($AE$1:AE32,AE33),"")&amp;IF(J33=9,RANK(L33,$AF$19:$AF$302,0)+COUNTIF($AF$1:AF32,AF33),"")&amp;IF(J33=10,RANK(L33,$AG$19:$AG$302,0)+COUNTIF($AG$1:AG32,AG33),"")&amp;IF(J33=11,RANK(L33,$AH$19:$AH$302,0)+COUNTIF($AH$1:AH32,AH33),"")</f>
        <v>15</v>
      </c>
      <c r="N33" s="9" t="s">
        <v>178</v>
      </c>
      <c r="Z33" s="10" t="str">
        <f t="shared" si="5"/>
        <v/>
      </c>
      <c r="AA33" s="10" t="str">
        <f t="shared" si="6"/>
        <v/>
      </c>
      <c r="AB33" s="10" t="str">
        <f t="shared" si="7"/>
        <v/>
      </c>
      <c r="AC33" s="10">
        <f t="shared" si="8"/>
        <v>68</v>
      </c>
      <c r="AD33" s="10" t="str">
        <f t="shared" si="9"/>
        <v/>
      </c>
      <c r="AE33" s="10" t="str">
        <f t="shared" si="10"/>
        <v/>
      </c>
      <c r="AF33" s="10" t="str">
        <f t="shared" si="11"/>
        <v/>
      </c>
      <c r="AG33" s="10" t="str">
        <f t="shared" si="12"/>
        <v/>
      </c>
      <c r="AH33" s="10" t="str">
        <f t="shared" si="13"/>
        <v/>
      </c>
      <c r="AI33" s="13" t="str">
        <f t="shared" si="14"/>
        <v>15</v>
      </c>
      <c r="AJ33" s="11">
        <f t="shared" si="15"/>
        <v>15</v>
      </c>
    </row>
    <row r="34" spans="1:36" x14ac:dyDescent="0.25">
      <c r="A34" s="1">
        <v>16</v>
      </c>
      <c r="B34" s="4">
        <v>48</v>
      </c>
      <c r="C34" s="9" t="s">
        <v>64</v>
      </c>
      <c r="D34" s="9" t="s">
        <v>40</v>
      </c>
      <c r="E34" s="9" t="s">
        <v>54</v>
      </c>
      <c r="F34" s="9">
        <v>842929411</v>
      </c>
      <c r="G34" s="9" t="s">
        <v>65</v>
      </c>
      <c r="H34" s="27"/>
      <c r="I34" s="6">
        <v>6</v>
      </c>
      <c r="J34" s="6">
        <v>6</v>
      </c>
      <c r="K34" s="9">
        <v>17</v>
      </c>
      <c r="L34" s="7">
        <f t="shared" si="16"/>
        <v>68</v>
      </c>
      <c r="M34" s="8" t="str">
        <f>IF(J34=4,RANK(L34,$AA$19:$AA$302,0)+COUNTIF($AA$1:AA33,AA34),"")&amp;IF(J34=5,RANK(L34,$AB$19:$AB$302,0)+COUNTIF($AB$1:AB33,AB34),"")&amp;IF(J34=6,RANK(L34,$AC$19:$AC$302,0)+COUNTIF($AC$1:AC33,AC34),"")&amp;IF(J34=7,RANK(L34,$AD$19:$AD$302,0)+COUNTIF($AD$1:AD33,AD34),"")&amp;IF(J34=8,RANK(L34,$AE$19:$AE$302,0)+COUNTIF($AE$1:AE33,AE34),"")&amp;IF(J34=9,RANK(L34,$AF$19:$AF$302,0)+COUNTIF($AF$1:AF33,AF34),"")&amp;IF(J34=10,RANK(L34,$AG$19:$AG$302,0)+COUNTIF($AG$1:AG33,AG34),"")&amp;IF(J34=11,RANK(L34,$AH$19:$AH$302,0)+COUNTIF($AH$1:AH33,AH34),"")</f>
        <v>16</v>
      </c>
      <c r="N34" s="9" t="s">
        <v>176</v>
      </c>
      <c r="Z34" s="10">
        <f t="shared" si="5"/>
        <v>7</v>
      </c>
      <c r="AA34" s="10" t="str">
        <f t="shared" si="6"/>
        <v/>
      </c>
      <c r="AB34" s="10" t="str">
        <f t="shared" si="7"/>
        <v/>
      </c>
      <c r="AC34" s="10">
        <f t="shared" si="8"/>
        <v>68</v>
      </c>
      <c r="AD34" s="10" t="str">
        <f t="shared" si="9"/>
        <v/>
      </c>
      <c r="AE34" s="10" t="str">
        <f t="shared" si="10"/>
        <v/>
      </c>
      <c r="AF34" s="10" t="str">
        <f t="shared" si="11"/>
        <v/>
      </c>
      <c r="AG34" s="10" t="str">
        <f t="shared" si="12"/>
        <v/>
      </c>
      <c r="AH34" s="10" t="str">
        <f t="shared" si="13"/>
        <v/>
      </c>
      <c r="AI34" s="13" t="str">
        <f t="shared" si="14"/>
        <v>15</v>
      </c>
      <c r="AJ34" s="11">
        <f t="shared" si="15"/>
        <v>15</v>
      </c>
    </row>
    <row r="35" spans="1:36" x14ac:dyDescent="0.25">
      <c r="A35" s="1">
        <v>17</v>
      </c>
      <c r="B35" s="4">
        <v>48</v>
      </c>
      <c r="C35" s="9" t="s">
        <v>66</v>
      </c>
      <c r="D35" s="9" t="s">
        <v>49</v>
      </c>
      <c r="E35" s="9" t="s">
        <v>67</v>
      </c>
      <c r="F35" s="9">
        <v>1514202303</v>
      </c>
      <c r="G35" s="9" t="s">
        <v>65</v>
      </c>
      <c r="H35" s="27"/>
      <c r="I35" s="6">
        <v>6</v>
      </c>
      <c r="J35" s="6">
        <v>6</v>
      </c>
      <c r="K35" s="9">
        <v>16</v>
      </c>
      <c r="L35" s="7">
        <f t="shared" si="16"/>
        <v>64</v>
      </c>
      <c r="M35" s="8" t="str">
        <f>IF(J35=4,RANK(L35,$AA$19:$AA$302,0)+COUNTIF($AA$1:AA34,AA35),"")&amp;IF(J35=5,RANK(L35,$AB$19:$AB$302,0)+COUNTIF($AB$1:AB34,AB35),"")&amp;IF(J35=6,RANK(L35,$AC$19:$AC$302,0)+COUNTIF($AC$1:AC34,AC35),"")&amp;IF(J35=7,RANK(L35,$AD$19:$AD$302,0)+COUNTIF($AD$1:AD34,AD35),"")&amp;IF(J35=8,RANK(L35,$AE$19:$AE$302,0)+COUNTIF($AE$1:AE34,AE35),"")&amp;IF(J35=9,RANK(L35,$AF$19:$AF$302,0)+COUNTIF($AF$1:AF34,AF35),"")&amp;IF(J35=10,RANK(L35,$AG$19:$AG$302,0)+COUNTIF($AG$1:AG34,AG35),"")&amp;IF(J35=11,RANK(L35,$AH$19:$AH$302,0)+COUNTIF($AH$1:AH34,AH35),"")</f>
        <v>17</v>
      </c>
      <c r="N35" s="9" t="s">
        <v>177</v>
      </c>
      <c r="Z35" s="10">
        <f t="shared" si="5"/>
        <v>106</v>
      </c>
      <c r="AA35" s="10" t="str">
        <f t="shared" si="6"/>
        <v/>
      </c>
      <c r="AB35" s="10" t="str">
        <f t="shared" si="7"/>
        <v/>
      </c>
      <c r="AC35" s="10">
        <f t="shared" si="8"/>
        <v>64</v>
      </c>
      <c r="AD35" s="10" t="str">
        <f t="shared" si="9"/>
        <v/>
      </c>
      <c r="AE35" s="10" t="str">
        <f t="shared" si="10"/>
        <v/>
      </c>
      <c r="AF35" s="10" t="str">
        <f t="shared" si="11"/>
        <v/>
      </c>
      <c r="AG35" s="10" t="str">
        <f t="shared" si="12"/>
        <v/>
      </c>
      <c r="AH35" s="10" t="str">
        <f t="shared" si="13"/>
        <v/>
      </c>
      <c r="AI35" s="13" t="str">
        <f t="shared" si="14"/>
        <v>17</v>
      </c>
      <c r="AJ35" s="11">
        <f t="shared" si="15"/>
        <v>17</v>
      </c>
    </row>
    <row r="36" spans="1:36" x14ac:dyDescent="0.25">
      <c r="A36" s="1">
        <v>18</v>
      </c>
      <c r="B36" s="4">
        <v>48</v>
      </c>
      <c r="C36" s="9" t="s">
        <v>68</v>
      </c>
      <c r="D36" s="9" t="s">
        <v>69</v>
      </c>
      <c r="E36" s="9" t="s">
        <v>70</v>
      </c>
      <c r="F36" s="9">
        <v>37845864</v>
      </c>
      <c r="G36" s="9" t="s">
        <v>35</v>
      </c>
      <c r="H36" s="27"/>
      <c r="I36" s="6">
        <v>6</v>
      </c>
      <c r="J36" s="6">
        <v>6</v>
      </c>
      <c r="K36" s="9">
        <v>16</v>
      </c>
      <c r="L36" s="7">
        <f t="shared" si="16"/>
        <v>64</v>
      </c>
      <c r="M36" s="8" t="str">
        <f>IF(J36=4,RANK(L36,$AA$19:$AA$302,0)+COUNTIF($AA$1:AA35,AA36),"")&amp;IF(J36=5,RANK(L36,$AB$19:$AB$302,0)+COUNTIF($AB$1:AB35,AB36),"")&amp;IF(J36=6,RANK(L36,$AC$19:$AC$302,0)+COUNTIF($AC$1:AC35,AC36),"")&amp;IF(J36=7,RANK(L36,$AD$19:$AD$302,0)+COUNTIF($AD$1:AD35,AD36),"")&amp;IF(J36=8,RANK(L36,$AE$19:$AE$302,0)+COUNTIF($AE$1:AE35,AE36),"")&amp;IF(J36=9,RANK(L36,$AF$19:$AF$302,0)+COUNTIF($AF$1:AF35,AF36),"")&amp;IF(J36=10,RANK(L36,$AG$19:$AG$302,0)+COUNTIF($AG$1:AG35,AG36),"")&amp;IF(J36=11,RANK(L36,$AH$19:$AH$302,0)+COUNTIF($AH$1:AH35,AH36),"")</f>
        <v>18</v>
      </c>
      <c r="N36" s="9" t="s">
        <v>177</v>
      </c>
      <c r="Z36" s="10">
        <f t="shared" si="5"/>
        <v>106</v>
      </c>
      <c r="AA36" s="10" t="str">
        <f t="shared" si="6"/>
        <v/>
      </c>
      <c r="AB36" s="10" t="str">
        <f t="shared" si="7"/>
        <v/>
      </c>
      <c r="AC36" s="10">
        <f t="shared" si="8"/>
        <v>64</v>
      </c>
      <c r="AD36" s="10" t="str">
        <f t="shared" si="9"/>
        <v/>
      </c>
      <c r="AE36" s="10" t="str">
        <f t="shared" si="10"/>
        <v/>
      </c>
      <c r="AF36" s="10" t="str">
        <f t="shared" si="11"/>
        <v/>
      </c>
      <c r="AG36" s="10" t="str">
        <f t="shared" si="12"/>
        <v/>
      </c>
      <c r="AH36" s="10" t="str">
        <f t="shared" si="13"/>
        <v/>
      </c>
      <c r="AI36" s="13" t="str">
        <f t="shared" si="14"/>
        <v>17</v>
      </c>
      <c r="AJ36" s="11">
        <f t="shared" si="15"/>
        <v>17</v>
      </c>
    </row>
    <row r="37" spans="1:36" x14ac:dyDescent="0.25">
      <c r="A37" s="1">
        <v>19</v>
      </c>
      <c r="B37" s="4">
        <v>48</v>
      </c>
      <c r="C37" s="9" t="s">
        <v>71</v>
      </c>
      <c r="D37" s="9" t="s">
        <v>72</v>
      </c>
      <c r="E37" s="9" t="s">
        <v>34</v>
      </c>
      <c r="F37" s="9">
        <v>943809376</v>
      </c>
      <c r="G37" s="9" t="s">
        <v>35</v>
      </c>
      <c r="H37" s="27"/>
      <c r="I37" s="6">
        <v>6</v>
      </c>
      <c r="J37" s="6">
        <v>6</v>
      </c>
      <c r="K37" s="9">
        <v>16</v>
      </c>
      <c r="L37" s="7">
        <f t="shared" si="16"/>
        <v>64</v>
      </c>
      <c r="M37" s="8" t="str">
        <f>IF(J37=4,RANK(L37,$AA$19:$AA$302,0)+COUNTIF($AA$1:AA36,AA37),"")&amp;IF(J37=5,RANK(L37,$AB$19:$AB$302,0)+COUNTIF($AB$1:AB36,AB37),"")&amp;IF(J37=6,RANK(L37,$AC$19:$AC$302,0)+COUNTIF($AC$1:AC36,AC37),"")&amp;IF(J37=7,RANK(L37,$AD$19:$AD$302,0)+COUNTIF($AD$1:AD36,AD37),"")&amp;IF(J37=8,RANK(L37,$AE$19:$AE$302,0)+COUNTIF($AE$1:AE36,AE37),"")&amp;IF(J37=9,RANK(L37,$AF$19:$AF$302,0)+COUNTIF($AF$1:AF36,AF37),"")&amp;IF(J37=10,RANK(L37,$AG$19:$AG$302,0)+COUNTIF($AG$1:AG36,AG37),"")&amp;IF(J37=11,RANK(L37,$AH$19:$AH$302,0)+COUNTIF($AH$1:AH36,AH37),"")</f>
        <v>19</v>
      </c>
      <c r="N37" s="9" t="s">
        <v>177</v>
      </c>
      <c r="Z37" s="10">
        <f t="shared" si="5"/>
        <v>106</v>
      </c>
      <c r="AA37" s="10" t="str">
        <f t="shared" si="6"/>
        <v/>
      </c>
      <c r="AB37" s="10" t="str">
        <f t="shared" si="7"/>
        <v/>
      </c>
      <c r="AC37" s="10">
        <f t="shared" si="8"/>
        <v>64</v>
      </c>
      <c r="AD37" s="10" t="str">
        <f t="shared" si="9"/>
        <v/>
      </c>
      <c r="AE37" s="10" t="str">
        <f t="shared" si="10"/>
        <v/>
      </c>
      <c r="AF37" s="10" t="str">
        <f t="shared" si="11"/>
        <v/>
      </c>
      <c r="AG37" s="10" t="str">
        <f t="shared" si="12"/>
        <v/>
      </c>
      <c r="AH37" s="10" t="str">
        <f t="shared" si="13"/>
        <v/>
      </c>
      <c r="AI37" s="13" t="str">
        <f t="shared" si="14"/>
        <v>17</v>
      </c>
      <c r="AJ37" s="11">
        <f t="shared" si="15"/>
        <v>17</v>
      </c>
    </row>
    <row r="38" spans="1:36" x14ac:dyDescent="0.25">
      <c r="A38" s="1">
        <v>20</v>
      </c>
      <c r="B38" s="4">
        <v>48</v>
      </c>
      <c r="C38" s="9" t="s">
        <v>73</v>
      </c>
      <c r="D38" s="9" t="s">
        <v>74</v>
      </c>
      <c r="E38" s="9" t="s">
        <v>75</v>
      </c>
      <c r="F38" s="9">
        <v>232006701</v>
      </c>
      <c r="G38" s="9" t="s">
        <v>65</v>
      </c>
      <c r="H38" s="27"/>
      <c r="I38" s="6">
        <v>6</v>
      </c>
      <c r="J38" s="6">
        <v>6</v>
      </c>
      <c r="K38" s="9">
        <v>16</v>
      </c>
      <c r="L38" s="7">
        <f t="shared" si="16"/>
        <v>64</v>
      </c>
      <c r="M38" s="8" t="str">
        <f>IF(J38=4,RANK(L38,$AA$19:$AA$302,0)+COUNTIF($AA$1:AA37,AA38),"")&amp;IF(J38=5,RANK(L38,$AB$19:$AB$302,0)+COUNTIF($AB$1:AB37,AB38),"")&amp;IF(J38=6,RANK(L38,$AC$19:$AC$302,0)+COUNTIF($AC$1:AC37,AC38),"")&amp;IF(J38=7,RANK(L38,$AD$19:$AD$302,0)+COUNTIF($AD$1:AD37,AD38),"")&amp;IF(J38=8,RANK(L38,$AE$19:$AE$302,0)+COUNTIF($AE$1:AE37,AE38),"")&amp;IF(J38=9,RANK(L38,$AF$19:$AF$302,0)+COUNTIF($AF$1:AF37,AF38),"")&amp;IF(J38=10,RANK(L38,$AG$19:$AG$302,0)+COUNTIF($AG$1:AG37,AG38),"")&amp;IF(J38=11,RANK(L38,$AH$19:$AH$302,0)+COUNTIF($AH$1:AH37,AH38),"")</f>
        <v>20</v>
      </c>
      <c r="N38" s="9" t="s">
        <v>177</v>
      </c>
      <c r="Z38" s="10">
        <f t="shared" si="5"/>
        <v>106</v>
      </c>
      <c r="AA38" s="10" t="str">
        <f t="shared" si="6"/>
        <v/>
      </c>
      <c r="AB38" s="10" t="str">
        <f t="shared" si="7"/>
        <v/>
      </c>
      <c r="AC38" s="10">
        <f t="shared" si="8"/>
        <v>64</v>
      </c>
      <c r="AD38" s="10" t="str">
        <f t="shared" si="9"/>
        <v/>
      </c>
      <c r="AE38" s="10" t="str">
        <f t="shared" si="10"/>
        <v/>
      </c>
      <c r="AF38" s="10" t="str">
        <f t="shared" si="11"/>
        <v/>
      </c>
      <c r="AG38" s="10" t="str">
        <f t="shared" si="12"/>
        <v/>
      </c>
      <c r="AH38" s="10" t="str">
        <f t="shared" si="13"/>
        <v/>
      </c>
      <c r="AI38" s="13" t="str">
        <f t="shared" si="14"/>
        <v>17</v>
      </c>
      <c r="AJ38" s="11">
        <f t="shared" si="15"/>
        <v>17</v>
      </c>
    </row>
    <row r="39" spans="1:36" x14ac:dyDescent="0.25">
      <c r="A39" s="1">
        <v>21</v>
      </c>
      <c r="B39" s="4">
        <v>48</v>
      </c>
      <c r="C39" s="9" t="s">
        <v>76</v>
      </c>
      <c r="D39" s="9" t="s">
        <v>77</v>
      </c>
      <c r="E39" s="9" t="s">
        <v>67</v>
      </c>
      <c r="F39" s="9">
        <v>2149193594</v>
      </c>
      <c r="G39" s="9" t="s">
        <v>65</v>
      </c>
      <c r="H39" s="27"/>
      <c r="I39" s="6">
        <v>6</v>
      </c>
      <c r="J39" s="6">
        <v>6</v>
      </c>
      <c r="K39" s="9">
        <v>16</v>
      </c>
      <c r="L39" s="7">
        <f t="shared" si="16"/>
        <v>64</v>
      </c>
      <c r="M39" s="8" t="str">
        <f>IF(J39=4,RANK(L39,$AA$19:$AA$302,0)+COUNTIF($AA$1:AA38,AA39),"")&amp;IF(J39=5,RANK(L39,$AB$19:$AB$302,0)+COUNTIF($AB$1:AB38,AB39),"")&amp;IF(J39=6,RANK(L39,$AC$19:$AC$302,0)+COUNTIF($AC$1:AC38,AC39),"")&amp;IF(J39=7,RANK(L39,$AD$19:$AD$302,0)+COUNTIF($AD$1:AD38,AD39),"")&amp;IF(J39=8,RANK(L39,$AE$19:$AE$302,0)+COUNTIF($AE$1:AE38,AE39),"")&amp;IF(J39=9,RANK(L39,$AF$19:$AF$302,0)+COUNTIF($AF$1:AF38,AF39),"")&amp;IF(J39=10,RANK(L39,$AG$19:$AG$302,0)+COUNTIF($AG$1:AG38,AG39),"")&amp;IF(J39=11,RANK(L39,$AH$19:$AH$302,0)+COUNTIF($AH$1:AH38,AH39),"")</f>
        <v>21</v>
      </c>
      <c r="N39" s="9" t="s">
        <v>177</v>
      </c>
      <c r="Z39" s="10">
        <f t="shared" si="5"/>
        <v>106</v>
      </c>
      <c r="AA39" s="10" t="str">
        <f t="shared" si="6"/>
        <v/>
      </c>
      <c r="AB39" s="10" t="str">
        <f t="shared" si="7"/>
        <v/>
      </c>
      <c r="AC39" s="10">
        <f t="shared" si="8"/>
        <v>64</v>
      </c>
      <c r="AD39" s="10" t="str">
        <f t="shared" si="9"/>
        <v/>
      </c>
      <c r="AE39" s="10" t="str">
        <f t="shared" si="10"/>
        <v/>
      </c>
      <c r="AF39" s="10" t="str">
        <f t="shared" si="11"/>
        <v/>
      </c>
      <c r="AG39" s="10" t="str">
        <f t="shared" si="12"/>
        <v/>
      </c>
      <c r="AH39" s="10" t="str">
        <f t="shared" si="13"/>
        <v/>
      </c>
      <c r="AI39" s="13" t="str">
        <f t="shared" si="14"/>
        <v>17</v>
      </c>
      <c r="AJ39" s="11">
        <f t="shared" si="15"/>
        <v>17</v>
      </c>
    </row>
    <row r="40" spans="1:36" x14ac:dyDescent="0.25">
      <c r="A40" s="1">
        <v>22</v>
      </c>
      <c r="B40" s="4">
        <v>48</v>
      </c>
      <c r="C40" s="9" t="s">
        <v>78</v>
      </c>
      <c r="D40" s="9" t="s">
        <v>37</v>
      </c>
      <c r="E40" s="9" t="s">
        <v>31</v>
      </c>
      <c r="F40" s="9">
        <v>1688592867</v>
      </c>
      <c r="G40" s="9" t="s">
        <v>65</v>
      </c>
      <c r="H40" s="27"/>
      <c r="I40" s="6">
        <v>6</v>
      </c>
      <c r="J40" s="6">
        <v>6</v>
      </c>
      <c r="K40" s="9">
        <v>16</v>
      </c>
      <c r="L40" s="7">
        <f t="shared" si="16"/>
        <v>64</v>
      </c>
      <c r="M40" s="8" t="str">
        <f>IF(J40=4,RANK(L40,$AA$19:$AA$302,0)+COUNTIF($AA$1:AA39,AA40),"")&amp;IF(J40=5,RANK(L40,$AB$19:$AB$302,0)+COUNTIF($AB$1:AB39,AB40),"")&amp;IF(J40=6,RANK(L40,$AC$19:$AC$302,0)+COUNTIF($AC$1:AC39,AC40),"")&amp;IF(J40=7,RANK(L40,$AD$19:$AD$302,0)+COUNTIF($AD$1:AD39,AD40),"")&amp;IF(J40=8,RANK(L40,$AE$19:$AE$302,0)+COUNTIF($AE$1:AE39,AE40),"")&amp;IF(J40=9,RANK(L40,$AF$19:$AF$302,0)+COUNTIF($AF$1:AF39,AF40),"")&amp;IF(J40=10,RANK(L40,$AG$19:$AG$302,0)+COUNTIF($AG$1:AG39,AG40),"")&amp;IF(J40=11,RANK(L40,$AH$19:$AH$302,0)+COUNTIF($AH$1:AH39,AH40),"")</f>
        <v>22</v>
      </c>
      <c r="N40" s="9" t="s">
        <v>177</v>
      </c>
      <c r="Z40" s="10">
        <f t="shared" si="5"/>
        <v>106</v>
      </c>
      <c r="AA40" s="10" t="str">
        <f t="shared" si="6"/>
        <v/>
      </c>
      <c r="AB40" s="10" t="str">
        <f t="shared" si="7"/>
        <v/>
      </c>
      <c r="AC40" s="10">
        <f t="shared" si="8"/>
        <v>64</v>
      </c>
      <c r="AD40" s="10" t="str">
        <f t="shared" si="9"/>
        <v/>
      </c>
      <c r="AE40" s="10" t="str">
        <f t="shared" si="10"/>
        <v/>
      </c>
      <c r="AF40" s="10" t="str">
        <f t="shared" si="11"/>
        <v/>
      </c>
      <c r="AG40" s="10" t="str">
        <f t="shared" si="12"/>
        <v/>
      </c>
      <c r="AH40" s="10" t="str">
        <f t="shared" si="13"/>
        <v/>
      </c>
      <c r="AI40" s="13" t="str">
        <f t="shared" si="14"/>
        <v>17</v>
      </c>
      <c r="AJ40" s="11">
        <f t="shared" si="15"/>
        <v>17</v>
      </c>
    </row>
    <row r="41" spans="1:36" x14ac:dyDescent="0.25">
      <c r="A41" s="1">
        <v>23</v>
      </c>
      <c r="B41" s="4">
        <v>48</v>
      </c>
      <c r="C41" s="9" t="s">
        <v>79</v>
      </c>
      <c r="D41" s="9" t="s">
        <v>43</v>
      </c>
      <c r="E41" s="9" t="s">
        <v>80</v>
      </c>
      <c r="F41" s="9">
        <v>383233141</v>
      </c>
      <c r="G41" s="9" t="s">
        <v>28</v>
      </c>
      <c r="H41" s="27"/>
      <c r="I41" s="6">
        <v>6</v>
      </c>
      <c r="J41" s="6">
        <v>6</v>
      </c>
      <c r="K41" s="9">
        <v>15</v>
      </c>
      <c r="L41" s="7">
        <f t="shared" si="16"/>
        <v>60</v>
      </c>
      <c r="M41" s="8" t="str">
        <f>IF(J41=4,RANK(L41,$AA$19:$AA$302,0)+COUNTIF($AA$1:AA40,AA41),"")&amp;IF(J41=5,RANK(L41,$AB$19:$AB$302,0)+COUNTIF($AB$1:AB40,AB41),"")&amp;IF(J41=6,RANK(L41,$AC$19:$AC$302,0)+COUNTIF($AC$1:AC40,AC41),"")&amp;IF(J41=7,RANK(L41,$AD$19:$AD$302,0)+COUNTIF($AD$1:AD40,AD41),"")&amp;IF(J41=8,RANK(L41,$AE$19:$AE$302,0)+COUNTIF($AE$1:AE40,AE41),"")&amp;IF(J41=9,RANK(L41,$AF$19:$AF$302,0)+COUNTIF($AF$1:AF40,AF41),"")&amp;IF(J41=10,RANK(L41,$AG$19:$AG$302,0)+COUNTIF($AG$1:AG40,AG41),"")&amp;IF(J41=11,RANK(L41,$AH$19:$AH$302,0)+COUNTIF($AH$1:AH40,AH41),"")</f>
        <v>23</v>
      </c>
      <c r="N41" s="9" t="s">
        <v>178</v>
      </c>
      <c r="Z41" s="10" t="str">
        <f t="shared" si="5"/>
        <v/>
      </c>
      <c r="AA41" s="10" t="str">
        <f t="shared" si="6"/>
        <v/>
      </c>
      <c r="AB41" s="10" t="str">
        <f t="shared" si="7"/>
        <v/>
      </c>
      <c r="AC41" s="10">
        <f t="shared" si="8"/>
        <v>60</v>
      </c>
      <c r="AD41" s="10" t="str">
        <f t="shared" si="9"/>
        <v/>
      </c>
      <c r="AE41" s="10" t="str">
        <f t="shared" si="10"/>
        <v/>
      </c>
      <c r="AF41" s="10" t="str">
        <f t="shared" si="11"/>
        <v/>
      </c>
      <c r="AG41" s="10" t="str">
        <f t="shared" si="12"/>
        <v/>
      </c>
      <c r="AH41" s="10" t="str">
        <f t="shared" si="13"/>
        <v/>
      </c>
      <c r="AI41" s="13" t="str">
        <f t="shared" si="14"/>
        <v>23</v>
      </c>
      <c r="AJ41" s="11">
        <f t="shared" si="15"/>
        <v>23</v>
      </c>
    </row>
    <row r="42" spans="1:36" x14ac:dyDescent="0.25">
      <c r="A42" s="1">
        <v>24</v>
      </c>
      <c r="B42" s="4">
        <v>48</v>
      </c>
      <c r="C42" s="9" t="s">
        <v>81</v>
      </c>
      <c r="D42" s="9" t="s">
        <v>82</v>
      </c>
      <c r="E42" s="9" t="s">
        <v>83</v>
      </c>
      <c r="F42" s="9">
        <v>1653011085</v>
      </c>
      <c r="G42" s="9" t="s">
        <v>35</v>
      </c>
      <c r="H42" s="27"/>
      <c r="I42" s="6">
        <v>6</v>
      </c>
      <c r="J42" s="6">
        <v>6</v>
      </c>
      <c r="K42" s="9">
        <v>15</v>
      </c>
      <c r="L42" s="7">
        <f t="shared" si="16"/>
        <v>60</v>
      </c>
      <c r="M42" s="8" t="str">
        <f>IF(J42=4,RANK(L42,$AA$19:$AA$302,0)+COUNTIF($AA$1:AA41,AA42),"")&amp;IF(J42=5,RANK(L42,$AB$19:$AB$302,0)+COUNTIF($AB$1:AB41,AB42),"")&amp;IF(J42=6,RANK(L42,$AC$19:$AC$302,0)+COUNTIF($AC$1:AC41,AC42),"")&amp;IF(J42=7,RANK(L42,$AD$19:$AD$302,0)+COUNTIF($AD$1:AD41,AD42),"")&amp;IF(J42=8,RANK(L42,$AE$19:$AE$302,0)+COUNTIF($AE$1:AE41,AE42),"")&amp;IF(J42=9,RANK(L42,$AF$19:$AF$302,0)+COUNTIF($AF$1:AF41,AF42),"")&amp;IF(J42=10,RANK(L42,$AG$19:$AG$302,0)+COUNTIF($AG$1:AG41,AG42),"")&amp;IF(J42=11,RANK(L42,$AH$19:$AH$302,0)+COUNTIF($AH$1:AH41,AH42),"")</f>
        <v>24</v>
      </c>
      <c r="N42" s="9" t="s">
        <v>177</v>
      </c>
      <c r="Z42" s="10">
        <f t="shared" si="5"/>
        <v>106</v>
      </c>
      <c r="AA42" s="10" t="str">
        <f t="shared" si="6"/>
        <v/>
      </c>
      <c r="AB42" s="10" t="str">
        <f t="shared" si="7"/>
        <v/>
      </c>
      <c r="AC42" s="10">
        <f t="shared" si="8"/>
        <v>60</v>
      </c>
      <c r="AD42" s="10" t="str">
        <f t="shared" si="9"/>
        <v/>
      </c>
      <c r="AE42" s="10" t="str">
        <f t="shared" si="10"/>
        <v/>
      </c>
      <c r="AF42" s="10" t="str">
        <f t="shared" si="11"/>
        <v/>
      </c>
      <c r="AG42" s="10" t="str">
        <f t="shared" si="12"/>
        <v/>
      </c>
      <c r="AH42" s="10" t="str">
        <f t="shared" si="13"/>
        <v/>
      </c>
      <c r="AI42" s="13" t="str">
        <f t="shared" si="14"/>
        <v>23</v>
      </c>
      <c r="AJ42" s="11">
        <f t="shared" si="15"/>
        <v>23</v>
      </c>
    </row>
    <row r="43" spans="1:36" x14ac:dyDescent="0.25">
      <c r="A43" s="1">
        <v>25</v>
      </c>
      <c r="B43" s="4">
        <v>48</v>
      </c>
      <c r="C43" s="9" t="s">
        <v>84</v>
      </c>
      <c r="D43" s="9" t="s">
        <v>85</v>
      </c>
      <c r="E43" s="9" t="s">
        <v>34</v>
      </c>
      <c r="F43" s="9">
        <v>222269731</v>
      </c>
      <c r="G43" s="9" t="s">
        <v>65</v>
      </c>
      <c r="H43" s="27"/>
      <c r="I43" s="6">
        <v>6</v>
      </c>
      <c r="J43" s="6">
        <v>6</v>
      </c>
      <c r="K43" s="9">
        <v>14</v>
      </c>
      <c r="L43" s="7">
        <f t="shared" si="16"/>
        <v>56</v>
      </c>
      <c r="M43" s="8" t="str">
        <f>IF(J43=4,RANK(L43,$AA$19:$AA$302,0)+COUNTIF($AA$1:AA42,AA43),"")&amp;IF(J43=5,RANK(L43,$AB$19:$AB$302,0)+COUNTIF($AB$1:AB42,AB43),"")&amp;IF(J43=6,RANK(L43,$AC$19:$AC$302,0)+COUNTIF($AC$1:AC42,AC43),"")&amp;IF(J43=7,RANK(L43,$AD$19:$AD$302,0)+COUNTIF($AD$1:AD42,AD43),"")&amp;IF(J43=8,RANK(L43,$AE$19:$AE$302,0)+COUNTIF($AE$1:AE42,AE43),"")&amp;IF(J43=9,RANK(L43,$AF$19:$AF$302,0)+COUNTIF($AF$1:AF42,AF43),"")&amp;IF(J43=10,RANK(L43,$AG$19:$AG$302,0)+COUNTIF($AG$1:AG42,AG43),"")&amp;IF(J43=11,RANK(L43,$AH$19:$AH$302,0)+COUNTIF($AH$1:AH42,AH43),"")</f>
        <v>25</v>
      </c>
      <c r="N43" s="9" t="s">
        <v>177</v>
      </c>
      <c r="Z43" s="10">
        <f t="shared" si="5"/>
        <v>106</v>
      </c>
      <c r="AA43" s="10" t="str">
        <f t="shared" si="6"/>
        <v/>
      </c>
      <c r="AB43" s="10" t="str">
        <f t="shared" si="7"/>
        <v/>
      </c>
      <c r="AC43" s="10">
        <f t="shared" si="8"/>
        <v>56</v>
      </c>
      <c r="AD43" s="10" t="str">
        <f t="shared" si="9"/>
        <v/>
      </c>
      <c r="AE43" s="10" t="str">
        <f t="shared" si="10"/>
        <v/>
      </c>
      <c r="AF43" s="10" t="str">
        <f t="shared" si="11"/>
        <v/>
      </c>
      <c r="AG43" s="10" t="str">
        <f t="shared" si="12"/>
        <v/>
      </c>
      <c r="AH43" s="10" t="str">
        <f t="shared" si="13"/>
        <v/>
      </c>
      <c r="AI43" s="13" t="str">
        <f t="shared" si="14"/>
        <v>25</v>
      </c>
      <c r="AJ43" s="11">
        <f t="shared" si="15"/>
        <v>25</v>
      </c>
    </row>
    <row r="44" spans="1:36" x14ac:dyDescent="0.25">
      <c r="A44" s="1">
        <v>26</v>
      </c>
      <c r="B44" s="4">
        <v>48</v>
      </c>
      <c r="C44" s="9" t="s">
        <v>86</v>
      </c>
      <c r="D44" s="9" t="s">
        <v>87</v>
      </c>
      <c r="E44" s="9" t="s">
        <v>31</v>
      </c>
      <c r="F44" s="9">
        <v>2368598488</v>
      </c>
      <c r="G44" s="9" t="s">
        <v>65</v>
      </c>
      <c r="H44" s="27"/>
      <c r="I44" s="6">
        <v>6</v>
      </c>
      <c r="J44" s="6">
        <v>6</v>
      </c>
      <c r="K44" s="9">
        <v>14</v>
      </c>
      <c r="L44" s="7">
        <f t="shared" si="16"/>
        <v>56</v>
      </c>
      <c r="M44" s="8" t="str">
        <f>IF(J44=4,RANK(L44,$AA$19:$AA$302,0)+COUNTIF($AA$1:AA43,AA44),"")&amp;IF(J44=5,RANK(L44,$AB$19:$AB$302,0)+COUNTIF($AB$1:AB43,AB44),"")&amp;IF(J44=6,RANK(L44,$AC$19:$AC$302,0)+COUNTIF($AC$1:AC43,AC44),"")&amp;IF(J44=7,RANK(L44,$AD$19:$AD$302,0)+COUNTIF($AD$1:AD43,AD44),"")&amp;IF(J44=8,RANK(L44,$AE$19:$AE$302,0)+COUNTIF($AE$1:AE43,AE44),"")&amp;IF(J44=9,RANK(L44,$AF$19:$AF$302,0)+COUNTIF($AF$1:AF43,AF44),"")&amp;IF(J44=10,RANK(L44,$AG$19:$AG$302,0)+COUNTIF($AG$1:AG43,AG44),"")&amp;IF(J44=11,RANK(L44,$AH$19:$AH$302,0)+COUNTIF($AH$1:AH43,AH44),"")</f>
        <v>26</v>
      </c>
      <c r="N44" s="9" t="s">
        <v>177</v>
      </c>
      <c r="Z44" s="10">
        <f t="shared" si="5"/>
        <v>106</v>
      </c>
      <c r="AA44" s="10" t="str">
        <f t="shared" si="6"/>
        <v/>
      </c>
      <c r="AB44" s="10" t="str">
        <f t="shared" si="7"/>
        <v/>
      </c>
      <c r="AC44" s="10">
        <f t="shared" si="8"/>
        <v>56</v>
      </c>
      <c r="AD44" s="10" t="str">
        <f t="shared" si="9"/>
        <v/>
      </c>
      <c r="AE44" s="10" t="str">
        <f t="shared" si="10"/>
        <v/>
      </c>
      <c r="AF44" s="10" t="str">
        <f t="shared" si="11"/>
        <v/>
      </c>
      <c r="AG44" s="10" t="str">
        <f t="shared" si="12"/>
        <v/>
      </c>
      <c r="AH44" s="10" t="str">
        <f t="shared" si="13"/>
        <v/>
      </c>
      <c r="AI44" s="13" t="str">
        <f t="shared" si="14"/>
        <v>25</v>
      </c>
      <c r="AJ44" s="11">
        <f t="shared" si="15"/>
        <v>25</v>
      </c>
    </row>
    <row r="45" spans="1:36" x14ac:dyDescent="0.25">
      <c r="A45" s="1">
        <v>27</v>
      </c>
      <c r="B45" s="4">
        <v>48</v>
      </c>
      <c r="C45" s="9" t="s">
        <v>88</v>
      </c>
      <c r="D45" s="9" t="s">
        <v>89</v>
      </c>
      <c r="E45" s="9" t="s">
        <v>90</v>
      </c>
      <c r="F45" s="9">
        <v>2094620206</v>
      </c>
      <c r="G45" s="9" t="s">
        <v>65</v>
      </c>
      <c r="H45" s="27"/>
      <c r="I45" s="6">
        <v>6</v>
      </c>
      <c r="J45" s="6">
        <v>6</v>
      </c>
      <c r="K45" s="9">
        <v>14</v>
      </c>
      <c r="L45" s="7">
        <f t="shared" si="16"/>
        <v>56</v>
      </c>
      <c r="M45" s="8" t="str">
        <f>IF(J45=4,RANK(L45,$AA$19:$AA$302,0)+COUNTIF($AA$1:AA44,AA45),"")&amp;IF(J45=5,RANK(L45,$AB$19:$AB$302,0)+COUNTIF($AB$1:AB44,AB45),"")&amp;IF(J45=6,RANK(L45,$AC$19:$AC$302,0)+COUNTIF($AC$1:AC44,AC45),"")&amp;IF(J45=7,RANK(L45,$AD$19:$AD$302,0)+COUNTIF($AD$1:AD44,AD45),"")&amp;IF(J45=8,RANK(L45,$AE$19:$AE$302,0)+COUNTIF($AE$1:AE44,AE45),"")&amp;IF(J45=9,RANK(L45,$AF$19:$AF$302,0)+COUNTIF($AF$1:AF44,AF45),"")&amp;IF(J45=10,RANK(L45,$AG$19:$AG$302,0)+COUNTIF($AG$1:AG44,AG45),"")&amp;IF(J45=11,RANK(L45,$AH$19:$AH$302,0)+COUNTIF($AH$1:AH44,AH45),"")</f>
        <v>27</v>
      </c>
      <c r="N45" s="9" t="s">
        <v>177</v>
      </c>
      <c r="Z45" s="10">
        <f t="shared" si="5"/>
        <v>106</v>
      </c>
      <c r="AA45" s="10" t="str">
        <f t="shared" si="6"/>
        <v/>
      </c>
      <c r="AB45" s="10" t="str">
        <f t="shared" si="7"/>
        <v/>
      </c>
      <c r="AC45" s="10">
        <f t="shared" si="8"/>
        <v>56</v>
      </c>
      <c r="AD45" s="10" t="str">
        <f t="shared" si="9"/>
        <v/>
      </c>
      <c r="AE45" s="10" t="str">
        <f t="shared" si="10"/>
        <v/>
      </c>
      <c r="AF45" s="10" t="str">
        <f t="shared" si="11"/>
        <v/>
      </c>
      <c r="AG45" s="10" t="str">
        <f t="shared" si="12"/>
        <v/>
      </c>
      <c r="AH45" s="10" t="str">
        <f t="shared" si="13"/>
        <v/>
      </c>
      <c r="AI45" s="13" t="str">
        <f t="shared" si="14"/>
        <v>25</v>
      </c>
      <c r="AJ45" s="11">
        <f t="shared" si="15"/>
        <v>25</v>
      </c>
    </row>
    <row r="46" spans="1:36" x14ac:dyDescent="0.25">
      <c r="A46" s="1">
        <v>28</v>
      </c>
      <c r="B46" s="4">
        <v>48</v>
      </c>
      <c r="C46" s="9" t="s">
        <v>91</v>
      </c>
      <c r="D46" s="9" t="s">
        <v>92</v>
      </c>
      <c r="E46" s="9" t="s">
        <v>34</v>
      </c>
      <c r="F46" s="9">
        <v>1792773482</v>
      </c>
      <c r="G46" s="9" t="s">
        <v>65</v>
      </c>
      <c r="H46" s="27"/>
      <c r="I46" s="6">
        <v>6</v>
      </c>
      <c r="J46" s="6">
        <v>6</v>
      </c>
      <c r="K46" s="9">
        <v>14</v>
      </c>
      <c r="L46" s="7">
        <f t="shared" si="16"/>
        <v>56</v>
      </c>
      <c r="M46" s="8" t="str">
        <f>IF(J46=4,RANK(L46,$AA$19:$AA$302,0)+COUNTIF($AA$1:AA45,AA46),"")&amp;IF(J46=5,RANK(L46,$AB$19:$AB$302,0)+COUNTIF($AB$1:AB45,AB46),"")&amp;IF(J46=6,RANK(L46,$AC$19:$AC$302,0)+COUNTIF($AC$1:AC45,AC46),"")&amp;IF(J46=7,RANK(L46,$AD$19:$AD$302,0)+COUNTIF($AD$1:AD45,AD46),"")&amp;IF(J46=8,RANK(L46,$AE$19:$AE$302,0)+COUNTIF($AE$1:AE45,AE46),"")&amp;IF(J46=9,RANK(L46,$AF$19:$AF$302,0)+COUNTIF($AF$1:AF45,AF46),"")&amp;IF(J46=10,RANK(L46,$AG$19:$AG$302,0)+COUNTIF($AG$1:AG45,AG46),"")&amp;IF(J46=11,RANK(L46,$AH$19:$AH$302,0)+COUNTIF($AH$1:AH45,AH46),"")</f>
        <v>28</v>
      </c>
      <c r="N46" s="9" t="s">
        <v>177</v>
      </c>
      <c r="Z46" s="10">
        <f t="shared" si="5"/>
        <v>106</v>
      </c>
      <c r="AA46" s="10" t="str">
        <f t="shared" si="6"/>
        <v/>
      </c>
      <c r="AB46" s="10" t="str">
        <f t="shared" si="7"/>
        <v/>
      </c>
      <c r="AC46" s="10">
        <f t="shared" si="8"/>
        <v>56</v>
      </c>
      <c r="AD46" s="10" t="str">
        <f t="shared" si="9"/>
        <v/>
      </c>
      <c r="AE46" s="10" t="str">
        <f t="shared" si="10"/>
        <v/>
      </c>
      <c r="AF46" s="10" t="str">
        <f t="shared" si="11"/>
        <v/>
      </c>
      <c r="AG46" s="10" t="str">
        <f t="shared" si="12"/>
        <v/>
      </c>
      <c r="AH46" s="10" t="str">
        <f t="shared" si="13"/>
        <v/>
      </c>
      <c r="AI46" s="13" t="str">
        <f t="shared" si="14"/>
        <v>25</v>
      </c>
      <c r="AJ46" s="11">
        <f t="shared" si="15"/>
        <v>25</v>
      </c>
    </row>
    <row r="47" spans="1:36" x14ac:dyDescent="0.25">
      <c r="A47" s="1">
        <v>29</v>
      </c>
      <c r="B47" s="4">
        <v>48</v>
      </c>
      <c r="C47" s="9" t="s">
        <v>93</v>
      </c>
      <c r="D47" s="9" t="s">
        <v>94</v>
      </c>
      <c r="E47" s="9" t="s">
        <v>95</v>
      </c>
      <c r="F47" s="9">
        <v>878503272</v>
      </c>
      <c r="G47" s="9" t="s">
        <v>65</v>
      </c>
      <c r="H47" s="27"/>
      <c r="I47" s="6">
        <v>6</v>
      </c>
      <c r="J47" s="6">
        <v>6</v>
      </c>
      <c r="K47" s="9">
        <v>14</v>
      </c>
      <c r="L47" s="7">
        <f t="shared" si="16"/>
        <v>56</v>
      </c>
      <c r="M47" s="8" t="str">
        <f>IF(J47=4,RANK(L47,$AA$19:$AA$302,0)+COUNTIF($AA$1:AA46,AA47),"")&amp;IF(J47=5,RANK(L47,$AB$19:$AB$302,0)+COUNTIF($AB$1:AB46,AB47),"")&amp;IF(J47=6,RANK(L47,$AC$19:$AC$302,0)+COUNTIF($AC$1:AC46,AC47),"")&amp;IF(J47=7,RANK(L47,$AD$19:$AD$302,0)+COUNTIF($AD$1:AD46,AD47),"")&amp;IF(J47=8,RANK(L47,$AE$19:$AE$302,0)+COUNTIF($AE$1:AE46,AE47),"")&amp;IF(J47=9,RANK(L47,$AF$19:$AF$302,0)+COUNTIF($AF$1:AF46,AF47),"")&amp;IF(J47=10,RANK(L47,$AG$19:$AG$302,0)+COUNTIF($AG$1:AG46,AG47),"")&amp;IF(J47=11,RANK(L47,$AH$19:$AH$302,0)+COUNTIF($AH$1:AH46,AH47),"")</f>
        <v>29</v>
      </c>
      <c r="N47" s="9" t="s">
        <v>177</v>
      </c>
      <c r="Z47" s="10">
        <f t="shared" si="5"/>
        <v>106</v>
      </c>
      <c r="AA47" s="10" t="str">
        <f t="shared" si="6"/>
        <v/>
      </c>
      <c r="AB47" s="10" t="str">
        <f t="shared" si="7"/>
        <v/>
      </c>
      <c r="AC47" s="10">
        <f t="shared" si="8"/>
        <v>56</v>
      </c>
      <c r="AD47" s="10" t="str">
        <f t="shared" si="9"/>
        <v/>
      </c>
      <c r="AE47" s="10" t="str">
        <f t="shared" si="10"/>
        <v/>
      </c>
      <c r="AF47" s="10" t="str">
        <f t="shared" si="11"/>
        <v/>
      </c>
      <c r="AG47" s="10" t="str">
        <f t="shared" si="12"/>
        <v/>
      </c>
      <c r="AH47" s="10" t="str">
        <f t="shared" si="13"/>
        <v/>
      </c>
      <c r="AI47" s="13" t="str">
        <f t="shared" si="14"/>
        <v>25</v>
      </c>
      <c r="AJ47" s="11">
        <f t="shared" si="15"/>
        <v>25</v>
      </c>
    </row>
    <row r="48" spans="1:36" x14ac:dyDescent="0.25">
      <c r="A48" s="1">
        <v>30</v>
      </c>
      <c r="B48" s="4">
        <v>48</v>
      </c>
      <c r="C48" s="9" t="s">
        <v>96</v>
      </c>
      <c r="D48" s="9" t="s">
        <v>59</v>
      </c>
      <c r="E48" s="9" t="s">
        <v>95</v>
      </c>
      <c r="F48" s="9">
        <v>2116443930</v>
      </c>
      <c r="G48" s="9" t="s">
        <v>28</v>
      </c>
      <c r="H48" s="27"/>
      <c r="I48" s="6">
        <v>6</v>
      </c>
      <c r="J48" s="6">
        <v>6</v>
      </c>
      <c r="K48" s="9">
        <v>14</v>
      </c>
      <c r="L48" s="7">
        <f t="shared" si="16"/>
        <v>56</v>
      </c>
      <c r="M48" s="8" t="str">
        <f>IF(J48=4,RANK(L48,$AA$19:$AA$302,0)+COUNTIF($AA$1:AA47,AA48),"")&amp;IF(J48=5,RANK(L48,$AB$19:$AB$302,0)+COUNTIF($AB$1:AB47,AB48),"")&amp;IF(J48=6,RANK(L48,$AC$19:$AC$302,0)+COUNTIF($AC$1:AC47,AC48),"")&amp;IF(J48=7,RANK(L48,$AD$19:$AD$302,0)+COUNTIF($AD$1:AD47,AD48),"")&amp;IF(J48=8,RANK(L48,$AE$19:$AE$302,0)+COUNTIF($AE$1:AE47,AE48),"")&amp;IF(J48=9,RANK(L48,$AF$19:$AF$302,0)+COUNTIF($AF$1:AF47,AF48),"")&amp;IF(J48=10,RANK(L48,$AG$19:$AG$302,0)+COUNTIF($AG$1:AG47,AG48),"")&amp;IF(J48=11,RANK(L48,$AH$19:$AH$302,0)+COUNTIF($AH$1:AH47,AH48),"")</f>
        <v>30</v>
      </c>
      <c r="N48" s="9" t="s">
        <v>178</v>
      </c>
      <c r="Z48" s="10" t="str">
        <f t="shared" si="5"/>
        <v/>
      </c>
      <c r="AA48" s="10" t="str">
        <f t="shared" si="6"/>
        <v/>
      </c>
      <c r="AB48" s="10" t="str">
        <f t="shared" si="7"/>
        <v/>
      </c>
      <c r="AC48" s="10">
        <f t="shared" si="8"/>
        <v>56</v>
      </c>
      <c r="AD48" s="10" t="str">
        <f t="shared" si="9"/>
        <v/>
      </c>
      <c r="AE48" s="10" t="str">
        <f t="shared" si="10"/>
        <v/>
      </c>
      <c r="AF48" s="10" t="str">
        <f t="shared" si="11"/>
        <v/>
      </c>
      <c r="AG48" s="10" t="str">
        <f t="shared" si="12"/>
        <v/>
      </c>
      <c r="AH48" s="10" t="str">
        <f t="shared" si="13"/>
        <v/>
      </c>
      <c r="AI48" s="13" t="str">
        <f t="shared" si="14"/>
        <v>25</v>
      </c>
      <c r="AJ48" s="11">
        <f t="shared" si="15"/>
        <v>25</v>
      </c>
    </row>
    <row r="49" spans="1:36" x14ac:dyDescent="0.25">
      <c r="A49" s="1">
        <v>31</v>
      </c>
      <c r="B49" s="4">
        <v>48</v>
      </c>
      <c r="C49" s="9" t="s">
        <v>97</v>
      </c>
      <c r="D49" s="9" t="s">
        <v>98</v>
      </c>
      <c r="E49" s="9" t="s">
        <v>99</v>
      </c>
      <c r="F49" s="9">
        <v>2102748588</v>
      </c>
      <c r="G49" s="9" t="s">
        <v>65</v>
      </c>
      <c r="H49" s="27"/>
      <c r="I49" s="6">
        <v>6</v>
      </c>
      <c r="J49" s="6">
        <v>6</v>
      </c>
      <c r="K49" s="9">
        <v>13</v>
      </c>
      <c r="L49" s="7">
        <f t="shared" si="16"/>
        <v>52</v>
      </c>
      <c r="M49" s="8" t="str">
        <f>IF(J49=4,RANK(L49,$AA$19:$AA$302,0)+COUNTIF($AA$1:AA48,AA49),"")&amp;IF(J49=5,RANK(L49,$AB$19:$AB$302,0)+COUNTIF($AB$1:AB48,AB49),"")&amp;IF(J49=6,RANK(L49,$AC$19:$AC$302,0)+COUNTIF($AC$1:AC48,AC49),"")&amp;IF(J49=7,RANK(L49,$AD$19:$AD$302,0)+COUNTIF($AD$1:AD48,AD49),"")&amp;IF(J49=8,RANK(L49,$AE$19:$AE$302,0)+COUNTIF($AE$1:AE48,AE49),"")&amp;IF(J49=9,RANK(L49,$AF$19:$AF$302,0)+COUNTIF($AF$1:AF48,AF49),"")&amp;IF(J49=10,RANK(L49,$AG$19:$AG$302,0)+COUNTIF($AG$1:AG48,AG49),"")&amp;IF(J49=11,RANK(L49,$AH$19:$AH$302,0)+COUNTIF($AH$1:AH48,AH49),"")</f>
        <v>31</v>
      </c>
      <c r="N49" s="9" t="s">
        <v>177</v>
      </c>
      <c r="Z49" s="10">
        <f t="shared" si="5"/>
        <v>106</v>
      </c>
      <c r="AA49" s="10" t="str">
        <f t="shared" si="6"/>
        <v/>
      </c>
      <c r="AB49" s="10" t="str">
        <f t="shared" si="7"/>
        <v/>
      </c>
      <c r="AC49" s="10">
        <f t="shared" si="8"/>
        <v>52</v>
      </c>
      <c r="AD49" s="10" t="str">
        <f t="shared" si="9"/>
        <v/>
      </c>
      <c r="AE49" s="10" t="str">
        <f t="shared" si="10"/>
        <v/>
      </c>
      <c r="AF49" s="10" t="str">
        <f t="shared" si="11"/>
        <v/>
      </c>
      <c r="AG49" s="10" t="str">
        <f t="shared" si="12"/>
        <v/>
      </c>
      <c r="AH49" s="10" t="str">
        <f t="shared" si="13"/>
        <v/>
      </c>
      <c r="AI49" s="13" t="str">
        <f t="shared" si="14"/>
        <v>31</v>
      </c>
      <c r="AJ49" s="11">
        <f t="shared" si="15"/>
        <v>31</v>
      </c>
    </row>
    <row r="50" spans="1:36" x14ac:dyDescent="0.25">
      <c r="A50" s="1">
        <v>32</v>
      </c>
      <c r="B50" s="4">
        <v>48</v>
      </c>
      <c r="C50" s="9" t="s">
        <v>100</v>
      </c>
      <c r="D50" s="9" t="s">
        <v>101</v>
      </c>
      <c r="E50" s="9" t="s">
        <v>41</v>
      </c>
      <c r="F50" s="9">
        <v>1331889966</v>
      </c>
      <c r="G50" s="9" t="s">
        <v>65</v>
      </c>
      <c r="H50" s="27"/>
      <c r="I50" s="6">
        <v>6</v>
      </c>
      <c r="J50" s="6">
        <v>6</v>
      </c>
      <c r="K50" s="9">
        <v>13</v>
      </c>
      <c r="L50" s="7">
        <f t="shared" si="16"/>
        <v>52</v>
      </c>
      <c r="M50" s="8" t="str">
        <f>IF(J50=4,RANK(L50,$AA$19:$AA$302,0)+COUNTIF($AA$1:AA49,AA50),"")&amp;IF(J50=5,RANK(L50,$AB$19:$AB$302,0)+COUNTIF($AB$1:AB49,AB50),"")&amp;IF(J50=6,RANK(L50,$AC$19:$AC$302,0)+COUNTIF($AC$1:AC49,AC50),"")&amp;IF(J50=7,RANK(L50,$AD$19:$AD$302,0)+COUNTIF($AD$1:AD49,AD50),"")&amp;IF(J50=8,RANK(L50,$AE$19:$AE$302,0)+COUNTIF($AE$1:AE49,AE50),"")&amp;IF(J50=9,RANK(L50,$AF$19:$AF$302,0)+COUNTIF($AF$1:AF49,AF50),"")&amp;IF(J50=10,RANK(L50,$AG$19:$AG$302,0)+COUNTIF($AG$1:AG49,AG50),"")&amp;IF(J50=11,RANK(L50,$AH$19:$AH$302,0)+COUNTIF($AH$1:AH49,AH50),"")</f>
        <v>32</v>
      </c>
      <c r="N50" s="9" t="s">
        <v>177</v>
      </c>
      <c r="Z50" s="10">
        <f t="shared" si="5"/>
        <v>106</v>
      </c>
      <c r="AA50" s="10" t="str">
        <f t="shared" si="6"/>
        <v/>
      </c>
      <c r="AB50" s="10" t="str">
        <f t="shared" si="7"/>
        <v/>
      </c>
      <c r="AC50" s="10">
        <f t="shared" si="8"/>
        <v>52</v>
      </c>
      <c r="AD50" s="10" t="str">
        <f t="shared" si="9"/>
        <v/>
      </c>
      <c r="AE50" s="10" t="str">
        <f t="shared" si="10"/>
        <v/>
      </c>
      <c r="AF50" s="10" t="str">
        <f t="shared" si="11"/>
        <v/>
      </c>
      <c r="AG50" s="10" t="str">
        <f t="shared" si="12"/>
        <v/>
      </c>
      <c r="AH50" s="10" t="str">
        <f t="shared" si="13"/>
        <v/>
      </c>
      <c r="AI50" s="13" t="str">
        <f t="shared" si="14"/>
        <v>31</v>
      </c>
      <c r="AJ50" s="11">
        <f t="shared" si="15"/>
        <v>31</v>
      </c>
    </row>
    <row r="51" spans="1:36" x14ac:dyDescent="0.25">
      <c r="A51" s="1">
        <v>33</v>
      </c>
      <c r="B51" s="4">
        <v>48</v>
      </c>
      <c r="C51" s="9" t="s">
        <v>102</v>
      </c>
      <c r="D51" s="9" t="s">
        <v>103</v>
      </c>
      <c r="E51" s="9" t="s">
        <v>104</v>
      </c>
      <c r="F51" s="9">
        <v>1238149376</v>
      </c>
      <c r="G51" s="9" t="s">
        <v>65</v>
      </c>
      <c r="H51" s="27"/>
      <c r="I51" s="6">
        <v>6</v>
      </c>
      <c r="J51" s="6">
        <v>6</v>
      </c>
      <c r="K51" s="9">
        <v>13</v>
      </c>
      <c r="L51" s="7">
        <f t="shared" si="16"/>
        <v>52</v>
      </c>
      <c r="M51" s="8" t="str">
        <f>IF(J51=4,RANK(L51,$AA$19:$AA$302,0)+COUNTIF($AA$1:AA50,AA51),"")&amp;IF(J51=5,RANK(L51,$AB$19:$AB$302,0)+COUNTIF($AB$1:AB50,AB51),"")&amp;IF(J51=6,RANK(L51,$AC$19:$AC$302,0)+COUNTIF($AC$1:AC50,AC51),"")&amp;IF(J51=7,RANK(L51,$AD$19:$AD$302,0)+COUNTIF($AD$1:AD50,AD51),"")&amp;IF(J51=8,RANK(L51,$AE$19:$AE$302,0)+COUNTIF($AE$1:AE50,AE51),"")&amp;IF(J51=9,RANK(L51,$AF$19:$AF$302,0)+COUNTIF($AF$1:AF50,AF51),"")&amp;IF(J51=10,RANK(L51,$AG$19:$AG$302,0)+COUNTIF($AG$1:AG50,AG51),"")&amp;IF(J51=11,RANK(L51,$AH$19:$AH$302,0)+COUNTIF($AH$1:AH50,AH51),"")</f>
        <v>33</v>
      </c>
      <c r="N51" s="9" t="s">
        <v>177</v>
      </c>
      <c r="Z51" s="10">
        <f t="shared" si="5"/>
        <v>106</v>
      </c>
      <c r="AA51" s="10" t="str">
        <f t="shared" si="6"/>
        <v/>
      </c>
      <c r="AB51" s="10" t="str">
        <f t="shared" si="7"/>
        <v/>
      </c>
      <c r="AC51" s="10">
        <f t="shared" si="8"/>
        <v>52</v>
      </c>
      <c r="AD51" s="10" t="str">
        <f t="shared" si="9"/>
        <v/>
      </c>
      <c r="AE51" s="10" t="str">
        <f t="shared" si="10"/>
        <v/>
      </c>
      <c r="AF51" s="10" t="str">
        <f t="shared" si="11"/>
        <v/>
      </c>
      <c r="AG51" s="10" t="str">
        <f t="shared" si="12"/>
        <v/>
      </c>
      <c r="AH51" s="10" t="str">
        <f t="shared" si="13"/>
        <v/>
      </c>
      <c r="AI51" s="13" t="str">
        <f t="shared" si="14"/>
        <v>31</v>
      </c>
      <c r="AJ51" s="11">
        <f t="shared" si="15"/>
        <v>31</v>
      </c>
    </row>
    <row r="52" spans="1:36" x14ac:dyDescent="0.25">
      <c r="A52" s="1">
        <v>34</v>
      </c>
      <c r="B52" s="4">
        <v>48</v>
      </c>
      <c r="C52" s="9" t="s">
        <v>105</v>
      </c>
      <c r="D52" s="9" t="s">
        <v>106</v>
      </c>
      <c r="E52" s="9" t="s">
        <v>45</v>
      </c>
      <c r="F52" s="9">
        <v>2808816052</v>
      </c>
      <c r="G52" s="9" t="s">
        <v>65</v>
      </c>
      <c r="H52" s="27"/>
      <c r="I52" s="6">
        <v>6</v>
      </c>
      <c r="J52" s="6">
        <v>6</v>
      </c>
      <c r="K52" s="9">
        <v>13</v>
      </c>
      <c r="L52" s="7">
        <f t="shared" si="16"/>
        <v>52</v>
      </c>
      <c r="M52" s="8" t="str">
        <f>IF(J52=4,RANK(L52,$AA$19:$AA$302,0)+COUNTIF($AA$1:AA51,AA52),"")&amp;IF(J52=5,RANK(L52,$AB$19:$AB$302,0)+COUNTIF($AB$1:AB51,AB52),"")&amp;IF(J52=6,RANK(L52,$AC$19:$AC$302,0)+COUNTIF($AC$1:AC51,AC52),"")&amp;IF(J52=7,RANK(L52,$AD$19:$AD$302,0)+COUNTIF($AD$1:AD51,AD52),"")&amp;IF(J52=8,RANK(L52,$AE$19:$AE$302,0)+COUNTIF($AE$1:AE51,AE52),"")&amp;IF(J52=9,RANK(L52,$AF$19:$AF$302,0)+COUNTIF($AF$1:AF51,AF52),"")&amp;IF(J52=10,RANK(L52,$AG$19:$AG$302,0)+COUNTIF($AG$1:AG51,AG52),"")&amp;IF(J52=11,RANK(L52,$AH$19:$AH$302,0)+COUNTIF($AH$1:AH51,AH52),"")</f>
        <v>34</v>
      </c>
      <c r="N52" s="9" t="s">
        <v>177</v>
      </c>
      <c r="Z52" s="10">
        <f t="shared" si="5"/>
        <v>106</v>
      </c>
      <c r="AA52" s="10" t="str">
        <f t="shared" si="6"/>
        <v/>
      </c>
      <c r="AB52" s="10" t="str">
        <f t="shared" si="7"/>
        <v/>
      </c>
      <c r="AC52" s="10">
        <f t="shared" si="8"/>
        <v>52</v>
      </c>
      <c r="AD52" s="10" t="str">
        <f t="shared" si="9"/>
        <v/>
      </c>
      <c r="AE52" s="10" t="str">
        <f t="shared" si="10"/>
        <v/>
      </c>
      <c r="AF52" s="10" t="str">
        <f t="shared" si="11"/>
        <v/>
      </c>
      <c r="AG52" s="10" t="str">
        <f t="shared" si="12"/>
        <v/>
      </c>
      <c r="AH52" s="10" t="str">
        <f t="shared" si="13"/>
        <v/>
      </c>
      <c r="AI52" s="13" t="str">
        <f t="shared" si="14"/>
        <v>31</v>
      </c>
      <c r="AJ52" s="11">
        <f t="shared" si="15"/>
        <v>31</v>
      </c>
    </row>
    <row r="53" spans="1:36" x14ac:dyDescent="0.25">
      <c r="A53" s="1">
        <v>35</v>
      </c>
      <c r="B53" s="4">
        <v>48</v>
      </c>
      <c r="C53" s="9" t="s">
        <v>107</v>
      </c>
      <c r="D53" s="9" t="s">
        <v>40</v>
      </c>
      <c r="E53" s="9" t="s">
        <v>108</v>
      </c>
      <c r="F53" s="9">
        <v>2705817706</v>
      </c>
      <c r="G53" s="9" t="s">
        <v>65</v>
      </c>
      <c r="H53" s="27"/>
      <c r="I53" s="6">
        <v>6</v>
      </c>
      <c r="J53" s="6">
        <v>6</v>
      </c>
      <c r="K53" s="9">
        <v>13</v>
      </c>
      <c r="L53" s="7">
        <f t="shared" si="16"/>
        <v>52</v>
      </c>
      <c r="M53" s="8" t="str">
        <f>IF(J53=4,RANK(L53,$AA$19:$AA$302,0)+COUNTIF($AA$1:AA52,AA53),"")&amp;IF(J53=5,RANK(L53,$AB$19:$AB$302,0)+COUNTIF($AB$1:AB52,AB53),"")&amp;IF(J53=6,RANK(L53,$AC$19:$AC$302,0)+COUNTIF($AC$1:AC52,AC53),"")&amp;IF(J53=7,RANK(L53,$AD$19:$AD$302,0)+COUNTIF($AD$1:AD52,AD53),"")&amp;IF(J53=8,RANK(L53,$AE$19:$AE$302,0)+COUNTIF($AE$1:AE52,AE53),"")&amp;IF(J53=9,RANK(L53,$AF$19:$AF$302,0)+COUNTIF($AF$1:AF52,AF53),"")&amp;IF(J53=10,RANK(L53,$AG$19:$AG$302,0)+COUNTIF($AG$1:AG52,AG53),"")&amp;IF(J53=11,RANK(L53,$AH$19:$AH$302,0)+COUNTIF($AH$1:AH52,AH53),"")</f>
        <v>35</v>
      </c>
      <c r="N53" s="9" t="s">
        <v>177</v>
      </c>
      <c r="Z53" s="10">
        <f t="shared" si="5"/>
        <v>106</v>
      </c>
      <c r="AA53" s="10" t="str">
        <f t="shared" si="6"/>
        <v/>
      </c>
      <c r="AB53" s="10" t="str">
        <f t="shared" si="7"/>
        <v/>
      </c>
      <c r="AC53" s="10">
        <f t="shared" si="8"/>
        <v>52</v>
      </c>
      <c r="AD53" s="10" t="str">
        <f t="shared" si="9"/>
        <v/>
      </c>
      <c r="AE53" s="10" t="str">
        <f t="shared" si="10"/>
        <v/>
      </c>
      <c r="AF53" s="10" t="str">
        <f t="shared" si="11"/>
        <v/>
      </c>
      <c r="AG53" s="10" t="str">
        <f t="shared" si="12"/>
        <v/>
      </c>
      <c r="AH53" s="10" t="str">
        <f t="shared" si="13"/>
        <v/>
      </c>
      <c r="AI53" s="13" t="str">
        <f t="shared" si="14"/>
        <v>31</v>
      </c>
      <c r="AJ53" s="11">
        <f t="shared" si="15"/>
        <v>31</v>
      </c>
    </row>
    <row r="54" spans="1:36" x14ac:dyDescent="0.25">
      <c r="A54" s="1">
        <v>36</v>
      </c>
      <c r="B54" s="4">
        <v>48</v>
      </c>
      <c r="C54" s="9" t="s">
        <v>109</v>
      </c>
      <c r="D54" s="9" t="s">
        <v>101</v>
      </c>
      <c r="E54" s="9" t="s">
        <v>54</v>
      </c>
      <c r="F54" s="9">
        <v>4053299114</v>
      </c>
      <c r="G54" s="9" t="s">
        <v>65</v>
      </c>
      <c r="H54" s="27"/>
      <c r="I54" s="6">
        <v>6</v>
      </c>
      <c r="J54" s="6">
        <v>6</v>
      </c>
      <c r="K54" s="9">
        <v>12</v>
      </c>
      <c r="L54" s="7">
        <f t="shared" si="16"/>
        <v>48</v>
      </c>
      <c r="M54" s="8" t="str">
        <f>IF(J54=4,RANK(L54,$AA$19:$AA$302,0)+COUNTIF($AA$1:AA53,AA54),"")&amp;IF(J54=5,RANK(L54,$AB$19:$AB$302,0)+COUNTIF($AB$1:AB53,AB54),"")&amp;IF(J54=6,RANK(L54,$AC$19:$AC$302,0)+COUNTIF($AC$1:AC53,AC54),"")&amp;IF(J54=7,RANK(L54,$AD$19:$AD$302,0)+COUNTIF($AD$1:AD53,AD54),"")&amp;IF(J54=8,RANK(L54,$AE$19:$AE$302,0)+COUNTIF($AE$1:AE53,AE54),"")&amp;IF(J54=9,RANK(L54,$AF$19:$AF$302,0)+COUNTIF($AF$1:AF53,AF54),"")&amp;IF(J54=10,RANK(L54,$AG$19:$AG$302,0)+COUNTIF($AG$1:AG53,AG54),"")&amp;IF(J54=11,RANK(L54,$AH$19:$AH$302,0)+COUNTIF($AH$1:AH53,AH54),"")</f>
        <v>36</v>
      </c>
      <c r="N54" s="9" t="s">
        <v>178</v>
      </c>
      <c r="Z54" s="10" t="str">
        <f t="shared" si="5"/>
        <v/>
      </c>
      <c r="AA54" s="10" t="str">
        <f t="shared" si="6"/>
        <v/>
      </c>
      <c r="AB54" s="10" t="str">
        <f t="shared" si="7"/>
        <v/>
      </c>
      <c r="AC54" s="10">
        <f t="shared" si="8"/>
        <v>48</v>
      </c>
      <c r="AD54" s="10" t="str">
        <f t="shared" si="9"/>
        <v/>
      </c>
      <c r="AE54" s="10" t="str">
        <f t="shared" si="10"/>
        <v/>
      </c>
      <c r="AF54" s="10" t="str">
        <f t="shared" si="11"/>
        <v/>
      </c>
      <c r="AG54" s="10" t="str">
        <f t="shared" si="12"/>
        <v/>
      </c>
      <c r="AH54" s="10" t="str">
        <f t="shared" si="13"/>
        <v/>
      </c>
      <c r="AI54" s="13" t="str">
        <f t="shared" si="14"/>
        <v>36</v>
      </c>
      <c r="AJ54" s="11">
        <f t="shared" si="15"/>
        <v>36</v>
      </c>
    </row>
    <row r="55" spans="1:36" x14ac:dyDescent="0.25">
      <c r="A55" s="1">
        <v>37</v>
      </c>
      <c r="B55" s="4">
        <v>48</v>
      </c>
      <c r="C55" s="9" t="s">
        <v>110</v>
      </c>
      <c r="D55" s="9" t="s">
        <v>111</v>
      </c>
      <c r="E55" s="9" t="s">
        <v>31</v>
      </c>
      <c r="F55" s="9">
        <v>1154591178</v>
      </c>
      <c r="G55" s="9" t="s">
        <v>65</v>
      </c>
      <c r="H55" s="27"/>
      <c r="I55" s="6">
        <v>6</v>
      </c>
      <c r="J55" s="6">
        <v>6</v>
      </c>
      <c r="K55" s="9">
        <v>12</v>
      </c>
      <c r="L55" s="7">
        <f t="shared" si="16"/>
        <v>48</v>
      </c>
      <c r="M55" s="8" t="str">
        <f>IF(J55=4,RANK(L55,$AA$19:$AA$302,0)+COUNTIF($AA$1:AA54,AA55),"")&amp;IF(J55=5,RANK(L55,$AB$19:$AB$302,0)+COUNTIF($AB$1:AB54,AB55),"")&amp;IF(J55=6,RANK(L55,$AC$19:$AC$302,0)+COUNTIF($AC$1:AC54,AC55),"")&amp;IF(J55=7,RANK(L55,$AD$19:$AD$302,0)+COUNTIF($AD$1:AD54,AD55),"")&amp;IF(J55=8,RANK(L55,$AE$19:$AE$302,0)+COUNTIF($AE$1:AE54,AE55),"")&amp;IF(J55=9,RANK(L55,$AF$19:$AF$302,0)+COUNTIF($AF$1:AF54,AF55),"")&amp;IF(J55=10,RANK(L55,$AG$19:$AG$302,0)+COUNTIF($AG$1:AG54,AG55),"")&amp;IF(J55=11,RANK(L55,$AH$19:$AH$302,0)+COUNTIF($AH$1:AH54,AH55),"")</f>
        <v>37</v>
      </c>
      <c r="N55" s="9" t="s">
        <v>178</v>
      </c>
      <c r="Z55" s="10" t="str">
        <f t="shared" si="5"/>
        <v/>
      </c>
      <c r="AA55" s="10" t="str">
        <f t="shared" si="6"/>
        <v/>
      </c>
      <c r="AB55" s="10" t="str">
        <f t="shared" si="7"/>
        <v/>
      </c>
      <c r="AC55" s="10">
        <f t="shared" si="8"/>
        <v>48</v>
      </c>
      <c r="AD55" s="10" t="str">
        <f t="shared" si="9"/>
        <v/>
      </c>
      <c r="AE55" s="10" t="str">
        <f t="shared" si="10"/>
        <v/>
      </c>
      <c r="AF55" s="10" t="str">
        <f t="shared" si="11"/>
        <v/>
      </c>
      <c r="AG55" s="10" t="str">
        <f t="shared" si="12"/>
        <v/>
      </c>
      <c r="AH55" s="10" t="str">
        <f t="shared" si="13"/>
        <v/>
      </c>
      <c r="AI55" s="13" t="str">
        <f t="shared" si="14"/>
        <v>36</v>
      </c>
      <c r="AJ55" s="11">
        <f t="shared" si="15"/>
        <v>36</v>
      </c>
    </row>
    <row r="56" spans="1:36" x14ac:dyDescent="0.25">
      <c r="A56" s="1">
        <v>38</v>
      </c>
      <c r="B56" s="4">
        <v>48</v>
      </c>
      <c r="C56" s="9" t="s">
        <v>112</v>
      </c>
      <c r="D56" s="9" t="s">
        <v>40</v>
      </c>
      <c r="E56" s="9" t="s">
        <v>50</v>
      </c>
      <c r="F56" s="9">
        <v>733638756</v>
      </c>
      <c r="G56" s="9" t="s">
        <v>28</v>
      </c>
      <c r="H56" s="27"/>
      <c r="I56" s="6">
        <v>6</v>
      </c>
      <c r="J56" s="6">
        <v>6</v>
      </c>
      <c r="K56" s="9">
        <v>12</v>
      </c>
      <c r="L56" s="7">
        <f t="shared" si="16"/>
        <v>48</v>
      </c>
      <c r="M56" s="8" t="str">
        <f>IF(J56=4,RANK(L56,$AA$19:$AA$302,0)+COUNTIF($AA$1:AA55,AA56),"")&amp;IF(J56=5,RANK(L56,$AB$19:$AB$302,0)+COUNTIF($AB$1:AB55,AB56),"")&amp;IF(J56=6,RANK(L56,$AC$19:$AC$302,0)+COUNTIF($AC$1:AC55,AC56),"")&amp;IF(J56=7,RANK(L56,$AD$19:$AD$302,0)+COUNTIF($AD$1:AD55,AD56),"")&amp;IF(J56=8,RANK(L56,$AE$19:$AE$302,0)+COUNTIF($AE$1:AE55,AE56),"")&amp;IF(J56=9,RANK(L56,$AF$19:$AF$302,0)+COUNTIF($AF$1:AF55,AF56),"")&amp;IF(J56=10,RANK(L56,$AG$19:$AG$302,0)+COUNTIF($AG$1:AG55,AG56),"")&amp;IF(J56=11,RANK(L56,$AH$19:$AH$302,0)+COUNTIF($AH$1:AH55,AH56),"")</f>
        <v>38</v>
      </c>
      <c r="N56" s="9" t="s">
        <v>178</v>
      </c>
      <c r="Z56" s="10" t="str">
        <f t="shared" si="5"/>
        <v/>
      </c>
      <c r="AA56" s="10" t="str">
        <f t="shared" si="6"/>
        <v/>
      </c>
      <c r="AB56" s="10" t="str">
        <f t="shared" si="7"/>
        <v/>
      </c>
      <c r="AC56" s="10">
        <f t="shared" si="8"/>
        <v>48</v>
      </c>
      <c r="AD56" s="10" t="str">
        <f t="shared" si="9"/>
        <v/>
      </c>
      <c r="AE56" s="10" t="str">
        <f t="shared" si="10"/>
        <v/>
      </c>
      <c r="AF56" s="10" t="str">
        <f t="shared" si="11"/>
        <v/>
      </c>
      <c r="AG56" s="10" t="str">
        <f t="shared" si="12"/>
        <v/>
      </c>
      <c r="AH56" s="10" t="str">
        <f t="shared" si="13"/>
        <v/>
      </c>
      <c r="AI56" s="13" t="str">
        <f t="shared" si="14"/>
        <v>36</v>
      </c>
      <c r="AJ56" s="11">
        <f t="shared" si="15"/>
        <v>36</v>
      </c>
    </row>
    <row r="57" spans="1:36" x14ac:dyDescent="0.25">
      <c r="A57" s="1">
        <v>39</v>
      </c>
      <c r="B57" s="4">
        <v>48</v>
      </c>
      <c r="C57" s="9" t="s">
        <v>113</v>
      </c>
      <c r="D57" s="9" t="s">
        <v>114</v>
      </c>
      <c r="E57" s="9" t="s">
        <v>115</v>
      </c>
      <c r="F57" s="9">
        <v>2657935906</v>
      </c>
      <c r="G57" s="9" t="s">
        <v>65</v>
      </c>
      <c r="H57" s="27"/>
      <c r="I57" s="6">
        <v>6</v>
      </c>
      <c r="J57" s="6">
        <v>6</v>
      </c>
      <c r="K57" s="9">
        <v>12</v>
      </c>
      <c r="L57" s="7">
        <f t="shared" si="16"/>
        <v>48</v>
      </c>
      <c r="M57" s="8" t="str">
        <f>IF(J57=4,RANK(L57,$AA$19:$AA$302,0)+COUNTIF($AA$1:AA56,AA57),"")&amp;IF(J57=5,RANK(L57,$AB$19:$AB$302,0)+COUNTIF($AB$1:AB56,AB57),"")&amp;IF(J57=6,RANK(L57,$AC$19:$AC$302,0)+COUNTIF($AC$1:AC56,AC57),"")&amp;IF(J57=7,RANK(L57,$AD$19:$AD$302,0)+COUNTIF($AD$1:AD56,AD57),"")&amp;IF(J57=8,RANK(L57,$AE$19:$AE$302,0)+COUNTIF($AE$1:AE56,AE57),"")&amp;IF(J57=9,RANK(L57,$AF$19:$AF$302,0)+COUNTIF($AF$1:AF56,AF57),"")&amp;IF(J57=10,RANK(L57,$AG$19:$AG$302,0)+COUNTIF($AG$1:AG56,AG57),"")&amp;IF(J57=11,RANK(L57,$AH$19:$AH$302,0)+COUNTIF($AH$1:AH56,AH57),"")</f>
        <v>39</v>
      </c>
      <c r="N57" s="9" t="s">
        <v>178</v>
      </c>
      <c r="Z57" s="10" t="str">
        <f t="shared" si="5"/>
        <v/>
      </c>
      <c r="AA57" s="10" t="str">
        <f t="shared" si="6"/>
        <v/>
      </c>
      <c r="AB57" s="10" t="str">
        <f t="shared" si="7"/>
        <v/>
      </c>
      <c r="AC57" s="10">
        <f t="shared" si="8"/>
        <v>48</v>
      </c>
      <c r="AD57" s="10" t="str">
        <f t="shared" si="9"/>
        <v/>
      </c>
      <c r="AE57" s="10" t="str">
        <f t="shared" si="10"/>
        <v/>
      </c>
      <c r="AF57" s="10" t="str">
        <f t="shared" si="11"/>
        <v/>
      </c>
      <c r="AG57" s="10" t="str">
        <f t="shared" si="12"/>
        <v/>
      </c>
      <c r="AH57" s="10" t="str">
        <f t="shared" si="13"/>
        <v/>
      </c>
      <c r="AI57" s="13" t="str">
        <f t="shared" si="14"/>
        <v>36</v>
      </c>
      <c r="AJ57" s="11">
        <f t="shared" si="15"/>
        <v>36</v>
      </c>
    </row>
    <row r="58" spans="1:36" x14ac:dyDescent="0.25">
      <c r="A58" s="1">
        <v>40</v>
      </c>
      <c r="B58" s="4">
        <v>48</v>
      </c>
      <c r="C58" s="9" t="s">
        <v>116</v>
      </c>
      <c r="D58" s="9" t="s">
        <v>117</v>
      </c>
      <c r="E58" s="9" t="s">
        <v>104</v>
      </c>
      <c r="F58" s="9">
        <v>3633613438</v>
      </c>
      <c r="G58" s="9" t="s">
        <v>35</v>
      </c>
      <c r="H58" s="27"/>
      <c r="I58" s="6">
        <v>6</v>
      </c>
      <c r="J58" s="6">
        <v>6</v>
      </c>
      <c r="K58" s="9">
        <v>11</v>
      </c>
      <c r="L58" s="7">
        <f t="shared" si="16"/>
        <v>44</v>
      </c>
      <c r="M58" s="8" t="str">
        <f>IF(J58=4,RANK(L58,$AA$19:$AA$302,0)+COUNTIF($AA$1:AA57,AA58),"")&amp;IF(J58=5,RANK(L58,$AB$19:$AB$302,0)+COUNTIF($AB$1:AB57,AB58),"")&amp;IF(J58=6,RANK(L58,$AC$19:$AC$302,0)+COUNTIF($AC$1:AC57,AC58),"")&amp;IF(J58=7,RANK(L58,$AD$19:$AD$302,0)+COUNTIF($AD$1:AD57,AD58),"")&amp;IF(J58=8,RANK(L58,$AE$19:$AE$302,0)+COUNTIF($AE$1:AE57,AE58),"")&amp;IF(J58=9,RANK(L58,$AF$19:$AF$302,0)+COUNTIF($AF$1:AF57,AF58),"")&amp;IF(J58=10,RANK(L58,$AG$19:$AG$302,0)+COUNTIF($AG$1:AG57,AG58),"")&amp;IF(J58=11,RANK(L58,$AH$19:$AH$302,0)+COUNTIF($AH$1:AH57,AH58),"")</f>
        <v>40</v>
      </c>
      <c r="N58" s="9" t="s">
        <v>178</v>
      </c>
      <c r="Z58" s="10" t="str">
        <f t="shared" si="5"/>
        <v/>
      </c>
      <c r="AA58" s="10" t="str">
        <f t="shared" si="6"/>
        <v/>
      </c>
      <c r="AB58" s="10" t="str">
        <f t="shared" si="7"/>
        <v/>
      </c>
      <c r="AC58" s="10">
        <f t="shared" si="8"/>
        <v>44</v>
      </c>
      <c r="AD58" s="10" t="str">
        <f t="shared" si="9"/>
        <v/>
      </c>
      <c r="AE58" s="10" t="str">
        <f t="shared" si="10"/>
        <v/>
      </c>
      <c r="AF58" s="10" t="str">
        <f t="shared" si="11"/>
        <v/>
      </c>
      <c r="AG58" s="10" t="str">
        <f t="shared" si="12"/>
        <v/>
      </c>
      <c r="AH58" s="10" t="str">
        <f t="shared" si="13"/>
        <v/>
      </c>
      <c r="AI58" s="13" t="str">
        <f t="shared" si="14"/>
        <v>40</v>
      </c>
      <c r="AJ58" s="11">
        <f t="shared" si="15"/>
        <v>40</v>
      </c>
    </row>
    <row r="59" spans="1:36" x14ac:dyDescent="0.25">
      <c r="A59" s="1">
        <v>41</v>
      </c>
      <c r="B59" s="4">
        <v>48</v>
      </c>
      <c r="C59" s="9" t="s">
        <v>118</v>
      </c>
      <c r="D59" s="9" t="s">
        <v>69</v>
      </c>
      <c r="E59" s="9" t="s">
        <v>80</v>
      </c>
      <c r="F59" s="9">
        <v>12635445</v>
      </c>
      <c r="G59" s="9" t="s">
        <v>28</v>
      </c>
      <c r="H59" s="27"/>
      <c r="I59" s="6">
        <v>6</v>
      </c>
      <c r="J59" s="6">
        <v>6</v>
      </c>
      <c r="K59" s="9">
        <v>11</v>
      </c>
      <c r="L59" s="7">
        <f t="shared" si="16"/>
        <v>44</v>
      </c>
      <c r="M59" s="8" t="str">
        <f>IF(J59=4,RANK(L59,$AA$19:$AA$302,0)+COUNTIF($AA$1:AA58,AA59),"")&amp;IF(J59=5,RANK(L59,$AB$19:$AB$302,0)+COUNTIF($AB$1:AB58,AB59),"")&amp;IF(J59=6,RANK(L59,$AC$19:$AC$302,0)+COUNTIF($AC$1:AC58,AC59),"")&amp;IF(J59=7,RANK(L59,$AD$19:$AD$302,0)+COUNTIF($AD$1:AD58,AD59),"")&amp;IF(J59=8,RANK(L59,$AE$19:$AE$302,0)+COUNTIF($AE$1:AE58,AE59),"")&amp;IF(J59=9,RANK(L59,$AF$19:$AF$302,0)+COUNTIF($AF$1:AF58,AF59),"")&amp;IF(J59=10,RANK(L59,$AG$19:$AG$302,0)+COUNTIF($AG$1:AG58,AG59),"")&amp;IF(J59=11,RANK(L59,$AH$19:$AH$302,0)+COUNTIF($AH$1:AH58,AH59),"")</f>
        <v>41</v>
      </c>
      <c r="N59" s="9" t="s">
        <v>178</v>
      </c>
      <c r="Z59" s="10" t="str">
        <f t="shared" si="5"/>
        <v/>
      </c>
      <c r="AA59" s="10" t="str">
        <f t="shared" si="6"/>
        <v/>
      </c>
      <c r="AB59" s="10" t="str">
        <f t="shared" si="7"/>
        <v/>
      </c>
      <c r="AC59" s="10">
        <f t="shared" si="8"/>
        <v>44</v>
      </c>
      <c r="AD59" s="10" t="str">
        <f t="shared" si="9"/>
        <v/>
      </c>
      <c r="AE59" s="10" t="str">
        <f t="shared" si="10"/>
        <v/>
      </c>
      <c r="AF59" s="10" t="str">
        <f t="shared" si="11"/>
        <v/>
      </c>
      <c r="AG59" s="10" t="str">
        <f t="shared" si="12"/>
        <v/>
      </c>
      <c r="AH59" s="10" t="str">
        <f t="shared" si="13"/>
        <v/>
      </c>
      <c r="AI59" s="13" t="str">
        <f t="shared" si="14"/>
        <v>40</v>
      </c>
      <c r="AJ59" s="11">
        <f t="shared" si="15"/>
        <v>40</v>
      </c>
    </row>
    <row r="60" spans="1:36" x14ac:dyDescent="0.25">
      <c r="A60" s="1">
        <v>42</v>
      </c>
      <c r="B60" s="4">
        <v>48</v>
      </c>
      <c r="C60" s="9" t="s">
        <v>119</v>
      </c>
      <c r="D60" s="9" t="s">
        <v>87</v>
      </c>
      <c r="E60" s="9" t="s">
        <v>34</v>
      </c>
      <c r="F60" s="9">
        <v>894685466</v>
      </c>
      <c r="G60" s="9" t="s">
        <v>65</v>
      </c>
      <c r="H60" s="27"/>
      <c r="I60" s="6">
        <v>6</v>
      </c>
      <c r="J60" s="6">
        <v>6</v>
      </c>
      <c r="K60" s="9">
        <v>11</v>
      </c>
      <c r="L60" s="7">
        <f t="shared" si="16"/>
        <v>44</v>
      </c>
      <c r="M60" s="8" t="str">
        <f>IF(J60=4,RANK(L60,$AA$19:$AA$302,0)+COUNTIF($AA$1:AA59,AA60),"")&amp;IF(J60=5,RANK(L60,$AB$19:$AB$302,0)+COUNTIF($AB$1:AB59,AB60),"")&amp;IF(J60=6,RANK(L60,$AC$19:$AC$302,0)+COUNTIF($AC$1:AC59,AC60),"")&amp;IF(J60=7,RANK(L60,$AD$19:$AD$302,0)+COUNTIF($AD$1:AD59,AD60),"")&amp;IF(J60=8,RANK(L60,$AE$19:$AE$302,0)+COUNTIF($AE$1:AE59,AE60),"")&amp;IF(J60=9,RANK(L60,$AF$19:$AF$302,0)+COUNTIF($AF$1:AF59,AF60),"")&amp;IF(J60=10,RANK(L60,$AG$19:$AG$302,0)+COUNTIF($AG$1:AG59,AG60),"")&amp;IF(J60=11,RANK(L60,$AH$19:$AH$302,0)+COUNTIF($AH$1:AH59,AH60),"")</f>
        <v>42</v>
      </c>
      <c r="N60" s="9" t="s">
        <v>178</v>
      </c>
      <c r="Z60" s="10" t="str">
        <f t="shared" si="5"/>
        <v/>
      </c>
      <c r="AA60" s="10" t="str">
        <f t="shared" si="6"/>
        <v/>
      </c>
      <c r="AB60" s="10" t="str">
        <f t="shared" si="7"/>
        <v/>
      </c>
      <c r="AC60" s="10">
        <f t="shared" si="8"/>
        <v>44</v>
      </c>
      <c r="AD60" s="10" t="str">
        <f t="shared" si="9"/>
        <v/>
      </c>
      <c r="AE60" s="10" t="str">
        <f t="shared" si="10"/>
        <v/>
      </c>
      <c r="AF60" s="10" t="str">
        <f t="shared" si="11"/>
        <v/>
      </c>
      <c r="AG60" s="10" t="str">
        <f t="shared" si="12"/>
        <v/>
      </c>
      <c r="AH60" s="10" t="str">
        <f t="shared" si="13"/>
        <v/>
      </c>
      <c r="AI60" s="13" t="str">
        <f t="shared" si="14"/>
        <v>40</v>
      </c>
      <c r="AJ60" s="11">
        <f t="shared" si="15"/>
        <v>40</v>
      </c>
    </row>
    <row r="61" spans="1:36" x14ac:dyDescent="0.25">
      <c r="A61" s="1">
        <v>43</v>
      </c>
      <c r="B61" s="4">
        <v>48</v>
      </c>
      <c r="C61" s="9" t="s">
        <v>120</v>
      </c>
      <c r="D61" s="9" t="s">
        <v>52</v>
      </c>
      <c r="E61" s="9" t="s">
        <v>41</v>
      </c>
      <c r="F61" s="9">
        <v>511607513</v>
      </c>
      <c r="G61" s="9" t="s">
        <v>65</v>
      </c>
      <c r="H61" s="27"/>
      <c r="I61" s="6">
        <v>6</v>
      </c>
      <c r="J61" s="6">
        <v>6</v>
      </c>
      <c r="K61" s="9">
        <v>11</v>
      </c>
      <c r="L61" s="7">
        <f t="shared" si="16"/>
        <v>44</v>
      </c>
      <c r="M61" s="8" t="str">
        <f>IF(J61=4,RANK(L61,$AA$19:$AA$302,0)+COUNTIF($AA$1:AA60,AA61),"")&amp;IF(J61=5,RANK(L61,$AB$19:$AB$302,0)+COUNTIF($AB$1:AB60,AB61),"")&amp;IF(J61=6,RANK(L61,$AC$19:$AC$302,0)+COUNTIF($AC$1:AC60,AC61),"")&amp;IF(J61=7,RANK(L61,$AD$19:$AD$302,0)+COUNTIF($AD$1:AD60,AD61),"")&amp;IF(J61=8,RANK(L61,$AE$19:$AE$302,0)+COUNTIF($AE$1:AE60,AE61),"")&amp;IF(J61=9,RANK(L61,$AF$19:$AF$302,0)+COUNTIF($AF$1:AF60,AF61),"")&amp;IF(J61=10,RANK(L61,$AG$19:$AG$302,0)+COUNTIF($AG$1:AG60,AG61),"")&amp;IF(J61=11,RANK(L61,$AH$19:$AH$302,0)+COUNTIF($AH$1:AH60,AH61),"")</f>
        <v>43</v>
      </c>
      <c r="N61" s="9" t="s">
        <v>178</v>
      </c>
      <c r="Z61" s="10" t="str">
        <f t="shared" si="5"/>
        <v/>
      </c>
      <c r="AA61" s="10" t="str">
        <f t="shared" si="6"/>
        <v/>
      </c>
      <c r="AB61" s="10" t="str">
        <f t="shared" si="7"/>
        <v/>
      </c>
      <c r="AC61" s="10">
        <f t="shared" si="8"/>
        <v>44</v>
      </c>
      <c r="AD61" s="10" t="str">
        <f t="shared" si="9"/>
        <v/>
      </c>
      <c r="AE61" s="10" t="str">
        <f t="shared" si="10"/>
        <v/>
      </c>
      <c r="AF61" s="10" t="str">
        <f t="shared" si="11"/>
        <v/>
      </c>
      <c r="AG61" s="10" t="str">
        <f t="shared" si="12"/>
        <v/>
      </c>
      <c r="AH61" s="10" t="str">
        <f t="shared" si="13"/>
        <v/>
      </c>
      <c r="AI61" s="13" t="str">
        <f t="shared" si="14"/>
        <v>40</v>
      </c>
      <c r="AJ61" s="11">
        <f t="shared" si="15"/>
        <v>40</v>
      </c>
    </row>
    <row r="62" spans="1:36" x14ac:dyDescent="0.25">
      <c r="A62" s="1">
        <v>44</v>
      </c>
      <c r="B62" s="4">
        <v>48</v>
      </c>
      <c r="C62" s="9" t="s">
        <v>121</v>
      </c>
      <c r="D62" s="9" t="s">
        <v>122</v>
      </c>
      <c r="E62" s="9" t="s">
        <v>31</v>
      </c>
      <c r="F62" s="9">
        <v>4206982208</v>
      </c>
      <c r="G62" s="9" t="s">
        <v>65</v>
      </c>
      <c r="H62" s="27"/>
      <c r="I62" s="6">
        <v>6</v>
      </c>
      <c r="J62" s="6">
        <v>6</v>
      </c>
      <c r="K62" s="9">
        <v>11</v>
      </c>
      <c r="L62" s="7">
        <f t="shared" si="16"/>
        <v>44</v>
      </c>
      <c r="M62" s="8" t="str">
        <f>IF(J62=4,RANK(L62,$AA$19:$AA$302,0)+COUNTIF($AA$1:AA61,AA62),"")&amp;IF(J62=5,RANK(L62,$AB$19:$AB$302,0)+COUNTIF($AB$1:AB61,AB62),"")&amp;IF(J62=6,RANK(L62,$AC$19:$AC$302,0)+COUNTIF($AC$1:AC61,AC62),"")&amp;IF(J62=7,RANK(L62,$AD$19:$AD$302,0)+COUNTIF($AD$1:AD61,AD62),"")&amp;IF(J62=8,RANK(L62,$AE$19:$AE$302,0)+COUNTIF($AE$1:AE61,AE62),"")&amp;IF(J62=9,RANK(L62,$AF$19:$AF$302,0)+COUNTIF($AF$1:AF61,AF62),"")&amp;IF(J62=10,RANK(L62,$AG$19:$AG$302,0)+COUNTIF($AG$1:AG61,AG62),"")&amp;IF(J62=11,RANK(L62,$AH$19:$AH$302,0)+COUNTIF($AH$1:AH61,AH62),"")</f>
        <v>44</v>
      </c>
      <c r="N62" s="9" t="s">
        <v>178</v>
      </c>
      <c r="Z62" s="10" t="str">
        <f t="shared" si="5"/>
        <v/>
      </c>
      <c r="AA62" s="10" t="str">
        <f t="shared" si="6"/>
        <v/>
      </c>
      <c r="AB62" s="10" t="str">
        <f t="shared" si="7"/>
        <v/>
      </c>
      <c r="AC62" s="10">
        <f t="shared" si="8"/>
        <v>44</v>
      </c>
      <c r="AD62" s="10" t="str">
        <f t="shared" si="9"/>
        <v/>
      </c>
      <c r="AE62" s="10" t="str">
        <f t="shared" si="10"/>
        <v/>
      </c>
      <c r="AF62" s="10" t="str">
        <f t="shared" si="11"/>
        <v/>
      </c>
      <c r="AG62" s="10" t="str">
        <f t="shared" si="12"/>
        <v/>
      </c>
      <c r="AH62" s="10" t="str">
        <f t="shared" si="13"/>
        <v/>
      </c>
      <c r="AI62" s="13" t="str">
        <f t="shared" si="14"/>
        <v>40</v>
      </c>
      <c r="AJ62" s="11">
        <f t="shared" si="15"/>
        <v>40</v>
      </c>
    </row>
    <row r="63" spans="1:36" x14ac:dyDescent="0.25">
      <c r="A63" s="1">
        <v>45</v>
      </c>
      <c r="B63" s="4">
        <v>48</v>
      </c>
      <c r="C63" s="9" t="s">
        <v>123</v>
      </c>
      <c r="D63" s="9" t="s">
        <v>87</v>
      </c>
      <c r="E63" s="9" t="s">
        <v>67</v>
      </c>
      <c r="F63" s="9">
        <v>1193177286</v>
      </c>
      <c r="G63" s="9" t="s">
        <v>65</v>
      </c>
      <c r="H63" s="27"/>
      <c r="I63" s="6">
        <v>6</v>
      </c>
      <c r="J63" s="6">
        <v>6</v>
      </c>
      <c r="K63" s="9">
        <v>10</v>
      </c>
      <c r="L63" s="7">
        <f t="shared" si="16"/>
        <v>40</v>
      </c>
      <c r="M63" s="8" t="str">
        <f>IF(J63=4,RANK(L63,$AA$19:$AA$302,0)+COUNTIF($AA$1:AA62,AA63),"")&amp;IF(J63=5,RANK(L63,$AB$19:$AB$302,0)+COUNTIF($AB$1:AB62,AB63),"")&amp;IF(J63=6,RANK(L63,$AC$19:$AC$302,0)+COUNTIF($AC$1:AC62,AC63),"")&amp;IF(J63=7,RANK(L63,$AD$19:$AD$302,0)+COUNTIF($AD$1:AD62,AD63),"")&amp;IF(J63=8,RANK(L63,$AE$19:$AE$302,0)+COUNTIF($AE$1:AE62,AE63),"")&amp;IF(J63=9,RANK(L63,$AF$19:$AF$302,0)+COUNTIF($AF$1:AF62,AF63),"")&amp;IF(J63=10,RANK(L63,$AG$19:$AG$302,0)+COUNTIF($AG$1:AG62,AG63),"")&amp;IF(J63=11,RANK(L63,$AH$19:$AH$302,0)+COUNTIF($AH$1:AH62,AH63),"")</f>
        <v>45</v>
      </c>
      <c r="N63" s="9" t="s">
        <v>178</v>
      </c>
      <c r="Z63" s="10" t="str">
        <f t="shared" si="5"/>
        <v/>
      </c>
      <c r="AA63" s="10" t="str">
        <f t="shared" si="6"/>
        <v/>
      </c>
      <c r="AB63" s="10" t="str">
        <f t="shared" si="7"/>
        <v/>
      </c>
      <c r="AC63" s="10">
        <f t="shared" si="8"/>
        <v>40</v>
      </c>
      <c r="AD63" s="10" t="str">
        <f t="shared" si="9"/>
        <v/>
      </c>
      <c r="AE63" s="10" t="str">
        <f t="shared" si="10"/>
        <v/>
      </c>
      <c r="AF63" s="10" t="str">
        <f t="shared" si="11"/>
        <v/>
      </c>
      <c r="AG63" s="10" t="str">
        <f t="shared" si="12"/>
        <v/>
      </c>
      <c r="AH63" s="10" t="str">
        <f t="shared" si="13"/>
        <v/>
      </c>
      <c r="AI63" s="13" t="str">
        <f t="shared" si="14"/>
        <v>45</v>
      </c>
      <c r="AJ63" s="11">
        <f t="shared" si="15"/>
        <v>45</v>
      </c>
    </row>
    <row r="64" spans="1:36" x14ac:dyDescent="0.25">
      <c r="A64" s="1">
        <v>46</v>
      </c>
      <c r="B64" s="4">
        <v>48</v>
      </c>
      <c r="C64" s="9" t="s">
        <v>124</v>
      </c>
      <c r="D64" s="9" t="s">
        <v>125</v>
      </c>
      <c r="E64" s="9" t="s">
        <v>75</v>
      </c>
      <c r="F64" s="9">
        <v>450526344</v>
      </c>
      <c r="G64" s="9" t="s">
        <v>35</v>
      </c>
      <c r="H64" s="27"/>
      <c r="I64" s="6">
        <v>6</v>
      </c>
      <c r="J64" s="6">
        <v>6</v>
      </c>
      <c r="K64" s="9">
        <v>10</v>
      </c>
      <c r="L64" s="7">
        <f t="shared" si="16"/>
        <v>40</v>
      </c>
      <c r="M64" s="8" t="str">
        <f>IF(J64=4,RANK(L64,$AA$19:$AA$302,0)+COUNTIF($AA$1:AA63,AA64),"")&amp;IF(J64=5,RANK(L64,$AB$19:$AB$302,0)+COUNTIF($AB$1:AB63,AB64),"")&amp;IF(J64=6,RANK(L64,$AC$19:$AC$302,0)+COUNTIF($AC$1:AC63,AC64),"")&amp;IF(J64=7,RANK(L64,$AD$19:$AD$302,0)+COUNTIF($AD$1:AD63,AD64),"")&amp;IF(J64=8,RANK(L64,$AE$19:$AE$302,0)+COUNTIF($AE$1:AE63,AE64),"")&amp;IF(J64=9,RANK(L64,$AF$19:$AF$302,0)+COUNTIF($AF$1:AF63,AF64),"")&amp;IF(J64=10,RANK(L64,$AG$19:$AG$302,0)+COUNTIF($AG$1:AG63,AG64),"")&amp;IF(J64=11,RANK(L64,$AH$19:$AH$302,0)+COUNTIF($AH$1:AH63,AH64),"")</f>
        <v>46</v>
      </c>
      <c r="N64" s="9" t="s">
        <v>178</v>
      </c>
      <c r="Z64" s="10" t="str">
        <f t="shared" si="5"/>
        <v/>
      </c>
      <c r="AA64" s="10" t="str">
        <f t="shared" si="6"/>
        <v/>
      </c>
      <c r="AB64" s="10" t="str">
        <f t="shared" si="7"/>
        <v/>
      </c>
      <c r="AC64" s="10">
        <f t="shared" si="8"/>
        <v>40</v>
      </c>
      <c r="AD64" s="10" t="str">
        <f t="shared" si="9"/>
        <v/>
      </c>
      <c r="AE64" s="10" t="str">
        <f t="shared" si="10"/>
        <v/>
      </c>
      <c r="AF64" s="10" t="str">
        <f t="shared" si="11"/>
        <v/>
      </c>
      <c r="AG64" s="10" t="str">
        <f t="shared" si="12"/>
        <v/>
      </c>
      <c r="AH64" s="10" t="str">
        <f t="shared" si="13"/>
        <v/>
      </c>
      <c r="AI64" s="13" t="str">
        <f t="shared" si="14"/>
        <v>45</v>
      </c>
      <c r="AJ64" s="11">
        <f t="shared" si="15"/>
        <v>45</v>
      </c>
    </row>
    <row r="65" spans="1:36" x14ac:dyDescent="0.25">
      <c r="A65" s="1">
        <v>47</v>
      </c>
      <c r="B65" s="4">
        <v>48</v>
      </c>
      <c r="C65" s="9" t="s">
        <v>126</v>
      </c>
      <c r="D65" s="9" t="s">
        <v>87</v>
      </c>
      <c r="E65" s="9" t="s">
        <v>127</v>
      </c>
      <c r="F65" s="9">
        <v>3467840994</v>
      </c>
      <c r="G65" s="9" t="s">
        <v>65</v>
      </c>
      <c r="H65" s="27"/>
      <c r="I65" s="6">
        <v>6</v>
      </c>
      <c r="J65" s="6">
        <v>6</v>
      </c>
      <c r="K65" s="9">
        <v>10</v>
      </c>
      <c r="L65" s="7">
        <f t="shared" si="16"/>
        <v>40</v>
      </c>
      <c r="M65" s="8" t="str">
        <f>IF(J65=4,RANK(L65,$AA$19:$AA$302,0)+COUNTIF($AA$1:AA64,AA65),"")&amp;IF(J65=5,RANK(L65,$AB$19:$AB$302,0)+COUNTIF($AB$1:AB64,AB65),"")&amp;IF(J65=6,RANK(L65,$AC$19:$AC$302,0)+COUNTIF($AC$1:AC64,AC65),"")&amp;IF(J65=7,RANK(L65,$AD$19:$AD$302,0)+COUNTIF($AD$1:AD64,AD65),"")&amp;IF(J65=8,RANK(L65,$AE$19:$AE$302,0)+COUNTIF($AE$1:AE64,AE65),"")&amp;IF(J65=9,RANK(L65,$AF$19:$AF$302,0)+COUNTIF($AF$1:AF64,AF65),"")&amp;IF(J65=10,RANK(L65,$AG$19:$AG$302,0)+COUNTIF($AG$1:AG64,AG65),"")&amp;IF(J65=11,RANK(L65,$AH$19:$AH$302,0)+COUNTIF($AH$1:AH64,AH65),"")</f>
        <v>47</v>
      </c>
      <c r="N65" s="9" t="s">
        <v>178</v>
      </c>
      <c r="Z65" s="10" t="str">
        <f t="shared" si="5"/>
        <v/>
      </c>
      <c r="AA65" s="10" t="str">
        <f t="shared" si="6"/>
        <v/>
      </c>
      <c r="AB65" s="10" t="str">
        <f t="shared" si="7"/>
        <v/>
      </c>
      <c r="AC65" s="10">
        <f t="shared" si="8"/>
        <v>40</v>
      </c>
      <c r="AD65" s="10" t="str">
        <f t="shared" si="9"/>
        <v/>
      </c>
      <c r="AE65" s="10" t="str">
        <f t="shared" si="10"/>
        <v/>
      </c>
      <c r="AF65" s="10" t="str">
        <f t="shared" si="11"/>
        <v/>
      </c>
      <c r="AG65" s="10" t="str">
        <f t="shared" si="12"/>
        <v/>
      </c>
      <c r="AH65" s="10" t="str">
        <f t="shared" si="13"/>
        <v/>
      </c>
      <c r="AI65" s="13" t="str">
        <f t="shared" si="14"/>
        <v>45</v>
      </c>
      <c r="AJ65" s="11">
        <f t="shared" si="15"/>
        <v>45</v>
      </c>
    </row>
    <row r="66" spans="1:36" x14ac:dyDescent="0.25">
      <c r="A66" s="1">
        <v>48</v>
      </c>
      <c r="B66" s="4">
        <v>48</v>
      </c>
      <c r="C66" s="9" t="s">
        <v>128</v>
      </c>
      <c r="D66" s="9" t="s">
        <v>129</v>
      </c>
      <c r="E66" s="9" t="s">
        <v>34</v>
      </c>
      <c r="F66" s="9">
        <v>2565450340</v>
      </c>
      <c r="G66" s="9" t="s">
        <v>65</v>
      </c>
      <c r="H66" s="27"/>
      <c r="I66" s="6">
        <v>6</v>
      </c>
      <c r="J66" s="6">
        <v>6</v>
      </c>
      <c r="K66" s="9">
        <v>10</v>
      </c>
      <c r="L66" s="7">
        <f t="shared" si="16"/>
        <v>40</v>
      </c>
      <c r="M66" s="8" t="str">
        <f>IF(J66=4,RANK(L66,$AA$19:$AA$302,0)+COUNTIF($AA$1:AA65,AA66),"")&amp;IF(J66=5,RANK(L66,$AB$19:$AB$302,0)+COUNTIF($AB$1:AB65,AB66),"")&amp;IF(J66=6,RANK(L66,$AC$19:$AC$302,0)+COUNTIF($AC$1:AC65,AC66),"")&amp;IF(J66=7,RANK(L66,$AD$19:$AD$302,0)+COUNTIF($AD$1:AD65,AD66),"")&amp;IF(J66=8,RANK(L66,$AE$19:$AE$302,0)+COUNTIF($AE$1:AE65,AE66),"")&amp;IF(J66=9,RANK(L66,$AF$19:$AF$302,0)+COUNTIF($AF$1:AF65,AF66),"")&amp;IF(J66=10,RANK(L66,$AG$19:$AG$302,0)+COUNTIF($AG$1:AG65,AG66),"")&amp;IF(J66=11,RANK(L66,$AH$19:$AH$302,0)+COUNTIF($AH$1:AH65,AH66),"")</f>
        <v>48</v>
      </c>
      <c r="N66" s="9" t="s">
        <v>178</v>
      </c>
      <c r="Z66" s="10" t="str">
        <f t="shared" si="5"/>
        <v/>
      </c>
      <c r="AA66" s="10" t="str">
        <f t="shared" si="6"/>
        <v/>
      </c>
      <c r="AB66" s="10" t="str">
        <f t="shared" si="7"/>
        <v/>
      </c>
      <c r="AC66" s="10">
        <f t="shared" si="8"/>
        <v>40</v>
      </c>
      <c r="AD66" s="10" t="str">
        <f t="shared" si="9"/>
        <v/>
      </c>
      <c r="AE66" s="10" t="str">
        <f t="shared" si="10"/>
        <v/>
      </c>
      <c r="AF66" s="10" t="str">
        <f t="shared" si="11"/>
        <v/>
      </c>
      <c r="AG66" s="10" t="str">
        <f t="shared" si="12"/>
        <v/>
      </c>
      <c r="AH66" s="10" t="str">
        <f t="shared" si="13"/>
        <v/>
      </c>
      <c r="AI66" s="13" t="str">
        <f t="shared" si="14"/>
        <v>45</v>
      </c>
      <c r="AJ66" s="11">
        <f t="shared" si="15"/>
        <v>45</v>
      </c>
    </row>
    <row r="67" spans="1:36" x14ac:dyDescent="0.25">
      <c r="A67" s="1">
        <v>49</v>
      </c>
      <c r="B67" s="4">
        <v>48</v>
      </c>
      <c r="C67" s="9" t="s">
        <v>130</v>
      </c>
      <c r="D67" s="9" t="s">
        <v>87</v>
      </c>
      <c r="E67" s="9" t="s">
        <v>45</v>
      </c>
      <c r="F67" s="9">
        <v>2914127103</v>
      </c>
      <c r="G67" s="9" t="s">
        <v>65</v>
      </c>
      <c r="H67" s="27"/>
      <c r="I67" s="6">
        <v>6</v>
      </c>
      <c r="J67" s="6">
        <v>6</v>
      </c>
      <c r="K67" s="9">
        <v>10</v>
      </c>
      <c r="L67" s="7">
        <f t="shared" si="16"/>
        <v>40</v>
      </c>
      <c r="M67" s="8" t="str">
        <f>IF(J67=4,RANK(L67,$AA$19:$AA$302,0)+COUNTIF($AA$1:AA66,AA67),"")&amp;IF(J67=5,RANK(L67,$AB$19:$AB$302,0)+COUNTIF($AB$1:AB66,AB67),"")&amp;IF(J67=6,RANK(L67,$AC$19:$AC$302,0)+COUNTIF($AC$1:AC66,AC67),"")&amp;IF(J67=7,RANK(L67,$AD$19:$AD$302,0)+COUNTIF($AD$1:AD66,AD67),"")&amp;IF(J67=8,RANK(L67,$AE$19:$AE$302,0)+COUNTIF($AE$1:AE66,AE67),"")&amp;IF(J67=9,RANK(L67,$AF$19:$AF$302,0)+COUNTIF($AF$1:AF66,AF67),"")&amp;IF(J67=10,RANK(L67,$AG$19:$AG$302,0)+COUNTIF($AG$1:AG66,AG67),"")&amp;IF(J67=11,RANK(L67,$AH$19:$AH$302,0)+COUNTIF($AH$1:AH66,AH67),"")</f>
        <v>49</v>
      </c>
      <c r="N67" s="9" t="s">
        <v>178</v>
      </c>
      <c r="Z67" s="10" t="str">
        <f t="shared" si="5"/>
        <v/>
      </c>
      <c r="AA67" s="10" t="str">
        <f t="shared" si="6"/>
        <v/>
      </c>
      <c r="AB67" s="10" t="str">
        <f t="shared" si="7"/>
        <v/>
      </c>
      <c r="AC67" s="10">
        <f t="shared" si="8"/>
        <v>40</v>
      </c>
      <c r="AD67" s="10" t="str">
        <f t="shared" si="9"/>
        <v/>
      </c>
      <c r="AE67" s="10" t="str">
        <f t="shared" si="10"/>
        <v/>
      </c>
      <c r="AF67" s="10" t="str">
        <f t="shared" si="11"/>
        <v/>
      </c>
      <c r="AG67" s="10" t="str">
        <f t="shared" si="12"/>
        <v/>
      </c>
      <c r="AH67" s="10" t="str">
        <f t="shared" si="13"/>
        <v/>
      </c>
      <c r="AI67" s="13" t="str">
        <f t="shared" si="14"/>
        <v>45</v>
      </c>
      <c r="AJ67" s="11">
        <f t="shared" si="15"/>
        <v>45</v>
      </c>
    </row>
    <row r="68" spans="1:36" x14ac:dyDescent="0.25">
      <c r="A68" s="1">
        <v>50</v>
      </c>
      <c r="B68" s="4">
        <v>48</v>
      </c>
      <c r="C68" s="9" t="s">
        <v>131</v>
      </c>
      <c r="D68" s="9" t="s">
        <v>87</v>
      </c>
      <c r="E68" s="9" t="s">
        <v>34</v>
      </c>
      <c r="F68" s="9">
        <v>3797578656</v>
      </c>
      <c r="G68" s="9" t="s">
        <v>65</v>
      </c>
      <c r="H68" s="27"/>
      <c r="I68" s="6">
        <v>6</v>
      </c>
      <c r="J68" s="6">
        <v>6</v>
      </c>
      <c r="K68" s="9">
        <v>10</v>
      </c>
      <c r="L68" s="7">
        <f t="shared" si="16"/>
        <v>40</v>
      </c>
      <c r="M68" s="8" t="str">
        <f>IF(J68=4,RANK(L68,$AA$19:$AA$302,0)+COUNTIF($AA$1:AA67,AA68),"")&amp;IF(J68=5,RANK(L68,$AB$19:$AB$302,0)+COUNTIF($AB$1:AB67,AB68),"")&amp;IF(J68=6,RANK(L68,$AC$19:$AC$302,0)+COUNTIF($AC$1:AC67,AC68),"")&amp;IF(J68=7,RANK(L68,$AD$19:$AD$302,0)+COUNTIF($AD$1:AD67,AD68),"")&amp;IF(J68=8,RANK(L68,$AE$19:$AE$302,0)+COUNTIF($AE$1:AE67,AE68),"")&amp;IF(J68=9,RANK(L68,$AF$19:$AF$302,0)+COUNTIF($AF$1:AF67,AF68),"")&amp;IF(J68=10,RANK(L68,$AG$19:$AG$302,0)+COUNTIF($AG$1:AG67,AG68),"")&amp;IF(J68=11,RANK(L68,$AH$19:$AH$302,0)+COUNTIF($AH$1:AH67,AH68),"")</f>
        <v>50</v>
      </c>
      <c r="N68" s="9" t="s">
        <v>178</v>
      </c>
      <c r="Z68" s="10" t="str">
        <f t="shared" si="5"/>
        <v/>
      </c>
      <c r="AA68" s="10" t="str">
        <f t="shared" si="6"/>
        <v/>
      </c>
      <c r="AB68" s="10" t="str">
        <f t="shared" si="7"/>
        <v/>
      </c>
      <c r="AC68" s="10">
        <f t="shared" si="8"/>
        <v>40</v>
      </c>
      <c r="AD68" s="10" t="str">
        <f t="shared" si="9"/>
        <v/>
      </c>
      <c r="AE68" s="10" t="str">
        <f t="shared" si="10"/>
        <v/>
      </c>
      <c r="AF68" s="10" t="str">
        <f t="shared" si="11"/>
        <v/>
      </c>
      <c r="AG68" s="10" t="str">
        <f t="shared" si="12"/>
        <v/>
      </c>
      <c r="AH68" s="10" t="str">
        <f t="shared" si="13"/>
        <v/>
      </c>
      <c r="AI68" s="13" t="str">
        <f t="shared" si="14"/>
        <v>45</v>
      </c>
      <c r="AJ68" s="11">
        <f t="shared" si="15"/>
        <v>45</v>
      </c>
    </row>
    <row r="69" spans="1:36" x14ac:dyDescent="0.25">
      <c r="A69" s="1">
        <v>51</v>
      </c>
      <c r="B69" s="4">
        <v>48</v>
      </c>
      <c r="C69" s="9" t="s">
        <v>132</v>
      </c>
      <c r="D69" s="9" t="s">
        <v>114</v>
      </c>
      <c r="E69" s="9" t="s">
        <v>34</v>
      </c>
      <c r="F69" s="9">
        <v>2937473021</v>
      </c>
      <c r="G69" s="9" t="s">
        <v>65</v>
      </c>
      <c r="H69" s="27"/>
      <c r="I69" s="6">
        <v>6</v>
      </c>
      <c r="J69" s="6">
        <v>6</v>
      </c>
      <c r="K69" s="9">
        <v>10</v>
      </c>
      <c r="L69" s="7">
        <f t="shared" si="16"/>
        <v>40</v>
      </c>
      <c r="M69" s="8" t="str">
        <f>IF(J69=4,RANK(L69,$AA$19:$AA$302,0)+COUNTIF($AA$1:AA68,AA69),"")&amp;IF(J69=5,RANK(L69,$AB$19:$AB$302,0)+COUNTIF($AB$1:AB68,AB69),"")&amp;IF(J69=6,RANK(L69,$AC$19:$AC$302,0)+COUNTIF($AC$1:AC68,AC69),"")&amp;IF(J69=7,RANK(L69,$AD$19:$AD$302,0)+COUNTIF($AD$1:AD68,AD69),"")&amp;IF(J69=8,RANK(L69,$AE$19:$AE$302,0)+COUNTIF($AE$1:AE68,AE69),"")&amp;IF(J69=9,RANK(L69,$AF$19:$AF$302,0)+COUNTIF($AF$1:AF68,AF69),"")&amp;IF(J69=10,RANK(L69,$AG$19:$AG$302,0)+COUNTIF($AG$1:AG68,AG69),"")&amp;IF(J69=11,RANK(L69,$AH$19:$AH$302,0)+COUNTIF($AH$1:AH68,AH69),"")</f>
        <v>51</v>
      </c>
      <c r="N69" s="9" t="s">
        <v>178</v>
      </c>
      <c r="Z69" s="10" t="str">
        <f t="shared" si="5"/>
        <v/>
      </c>
      <c r="AA69" s="10" t="str">
        <f t="shared" si="6"/>
        <v/>
      </c>
      <c r="AB69" s="10" t="str">
        <f t="shared" si="7"/>
        <v/>
      </c>
      <c r="AC69" s="10">
        <f t="shared" si="8"/>
        <v>40</v>
      </c>
      <c r="AD69" s="10" t="str">
        <f t="shared" si="9"/>
        <v/>
      </c>
      <c r="AE69" s="10" t="str">
        <f t="shared" si="10"/>
        <v/>
      </c>
      <c r="AF69" s="10" t="str">
        <f t="shared" si="11"/>
        <v/>
      </c>
      <c r="AG69" s="10" t="str">
        <f t="shared" si="12"/>
        <v/>
      </c>
      <c r="AH69" s="10" t="str">
        <f t="shared" si="13"/>
        <v/>
      </c>
      <c r="AI69" s="13" t="str">
        <f t="shared" si="14"/>
        <v>45</v>
      </c>
      <c r="AJ69" s="11">
        <f t="shared" si="15"/>
        <v>45</v>
      </c>
    </row>
    <row r="70" spans="1:36" x14ac:dyDescent="0.25">
      <c r="A70" s="1">
        <v>52</v>
      </c>
      <c r="B70" s="4">
        <v>48</v>
      </c>
      <c r="C70" s="9" t="s">
        <v>133</v>
      </c>
      <c r="D70" s="9" t="s">
        <v>49</v>
      </c>
      <c r="E70" s="9" t="s">
        <v>34</v>
      </c>
      <c r="F70" s="9">
        <v>3228075472</v>
      </c>
      <c r="G70" s="9" t="s">
        <v>65</v>
      </c>
      <c r="H70" s="27"/>
      <c r="I70" s="6">
        <v>6</v>
      </c>
      <c r="J70" s="6">
        <v>6</v>
      </c>
      <c r="K70" s="9">
        <v>9</v>
      </c>
      <c r="L70" s="7">
        <f t="shared" si="16"/>
        <v>36</v>
      </c>
      <c r="M70" s="8" t="str">
        <f>IF(J70=4,RANK(L70,$AA$19:$AA$302,0)+COUNTIF($AA$1:AA69,AA70),"")&amp;IF(J70=5,RANK(L70,$AB$19:$AB$302,0)+COUNTIF($AB$1:AB69,AB70),"")&amp;IF(J70=6,RANK(L70,$AC$19:$AC$302,0)+COUNTIF($AC$1:AC69,AC70),"")&amp;IF(J70=7,RANK(L70,$AD$19:$AD$302,0)+COUNTIF($AD$1:AD69,AD70),"")&amp;IF(J70=8,RANK(L70,$AE$19:$AE$302,0)+COUNTIF($AE$1:AE69,AE70),"")&amp;IF(J70=9,RANK(L70,$AF$19:$AF$302,0)+COUNTIF($AF$1:AF69,AF70),"")&amp;IF(J70=10,RANK(L70,$AG$19:$AG$302,0)+COUNTIF($AG$1:AG69,AG70),"")&amp;IF(J70=11,RANK(L70,$AH$19:$AH$302,0)+COUNTIF($AH$1:AH69,AH70),"")</f>
        <v>52</v>
      </c>
      <c r="N70" s="9" t="s">
        <v>178</v>
      </c>
      <c r="Z70" s="10" t="str">
        <f t="shared" si="5"/>
        <v/>
      </c>
      <c r="AA70" s="10" t="str">
        <f t="shared" si="6"/>
        <v/>
      </c>
      <c r="AB70" s="10" t="str">
        <f t="shared" si="7"/>
        <v/>
      </c>
      <c r="AC70" s="10">
        <f t="shared" si="8"/>
        <v>36</v>
      </c>
      <c r="AD70" s="10" t="str">
        <f t="shared" si="9"/>
        <v/>
      </c>
      <c r="AE70" s="10" t="str">
        <f t="shared" si="10"/>
        <v/>
      </c>
      <c r="AF70" s="10" t="str">
        <f t="shared" si="11"/>
        <v/>
      </c>
      <c r="AG70" s="10" t="str">
        <f t="shared" si="12"/>
        <v/>
      </c>
      <c r="AH70" s="10" t="str">
        <f t="shared" si="13"/>
        <v/>
      </c>
      <c r="AI70" s="13" t="str">
        <f t="shared" si="14"/>
        <v>52</v>
      </c>
      <c r="AJ70" s="11">
        <f t="shared" si="15"/>
        <v>52</v>
      </c>
    </row>
    <row r="71" spans="1:36" x14ac:dyDescent="0.25">
      <c r="A71" s="1">
        <v>53</v>
      </c>
      <c r="B71" s="4">
        <v>48</v>
      </c>
      <c r="C71" s="9" t="s">
        <v>134</v>
      </c>
      <c r="D71" s="9" t="s">
        <v>135</v>
      </c>
      <c r="E71" s="9" t="s">
        <v>31</v>
      </c>
      <c r="F71" s="9">
        <v>1563238566</v>
      </c>
      <c r="G71" s="9" t="s">
        <v>65</v>
      </c>
      <c r="H71" s="27"/>
      <c r="I71" s="6">
        <v>6</v>
      </c>
      <c r="J71" s="6">
        <v>6</v>
      </c>
      <c r="K71" s="9">
        <v>9</v>
      </c>
      <c r="L71" s="7">
        <f t="shared" si="16"/>
        <v>36</v>
      </c>
      <c r="M71" s="8" t="str">
        <f>IF(J71=4,RANK(L71,$AA$19:$AA$302,0)+COUNTIF($AA$1:AA70,AA71),"")&amp;IF(J71=5,RANK(L71,$AB$19:$AB$302,0)+COUNTIF($AB$1:AB70,AB71),"")&amp;IF(J71=6,RANK(L71,$AC$19:$AC$302,0)+COUNTIF($AC$1:AC70,AC71),"")&amp;IF(J71=7,RANK(L71,$AD$19:$AD$302,0)+COUNTIF($AD$1:AD70,AD71),"")&amp;IF(J71=8,RANK(L71,$AE$19:$AE$302,0)+COUNTIF($AE$1:AE70,AE71),"")&amp;IF(J71=9,RANK(L71,$AF$19:$AF$302,0)+COUNTIF($AF$1:AF70,AF71),"")&amp;IF(J71=10,RANK(L71,$AG$19:$AG$302,0)+COUNTIF($AG$1:AG70,AG71),"")&amp;IF(J71=11,RANK(L71,$AH$19:$AH$302,0)+COUNTIF($AH$1:AH70,AH71),"")</f>
        <v>53</v>
      </c>
      <c r="N71" s="9" t="s">
        <v>178</v>
      </c>
      <c r="Z71" s="10" t="str">
        <f t="shared" si="5"/>
        <v/>
      </c>
      <c r="AA71" s="10" t="str">
        <f t="shared" si="6"/>
        <v/>
      </c>
      <c r="AB71" s="10" t="str">
        <f t="shared" si="7"/>
        <v/>
      </c>
      <c r="AC71" s="10">
        <f t="shared" si="8"/>
        <v>36</v>
      </c>
      <c r="AD71" s="10" t="str">
        <f t="shared" si="9"/>
        <v/>
      </c>
      <c r="AE71" s="10" t="str">
        <f t="shared" si="10"/>
        <v/>
      </c>
      <c r="AF71" s="10" t="str">
        <f t="shared" si="11"/>
        <v/>
      </c>
      <c r="AG71" s="10" t="str">
        <f t="shared" si="12"/>
        <v/>
      </c>
      <c r="AH71" s="10" t="str">
        <f t="shared" si="13"/>
        <v/>
      </c>
      <c r="AI71" s="13" t="str">
        <f t="shared" si="14"/>
        <v>52</v>
      </c>
      <c r="AJ71" s="11">
        <f t="shared" si="15"/>
        <v>52</v>
      </c>
    </row>
    <row r="72" spans="1:36" x14ac:dyDescent="0.25">
      <c r="A72" s="1">
        <v>54</v>
      </c>
      <c r="B72" s="4">
        <v>48</v>
      </c>
      <c r="C72" s="9" t="s">
        <v>136</v>
      </c>
      <c r="D72" s="9" t="s">
        <v>103</v>
      </c>
      <c r="E72" s="9" t="s">
        <v>137</v>
      </c>
      <c r="F72" s="9">
        <v>3259400567</v>
      </c>
      <c r="G72" s="9" t="s">
        <v>65</v>
      </c>
      <c r="H72" s="27"/>
      <c r="I72" s="6">
        <v>6</v>
      </c>
      <c r="J72" s="6">
        <v>6</v>
      </c>
      <c r="K72" s="9">
        <v>9</v>
      </c>
      <c r="L72" s="7">
        <f t="shared" si="16"/>
        <v>36</v>
      </c>
      <c r="M72" s="8" t="str">
        <f>IF(J72=4,RANK(L72,$AA$19:$AA$302,0)+COUNTIF($AA$1:AA71,AA72),"")&amp;IF(J72=5,RANK(L72,$AB$19:$AB$302,0)+COUNTIF($AB$1:AB71,AB72),"")&amp;IF(J72=6,RANK(L72,$AC$19:$AC$302,0)+COUNTIF($AC$1:AC71,AC72),"")&amp;IF(J72=7,RANK(L72,$AD$19:$AD$302,0)+COUNTIF($AD$1:AD71,AD72),"")&amp;IF(J72=8,RANK(L72,$AE$19:$AE$302,0)+COUNTIF($AE$1:AE71,AE72),"")&amp;IF(J72=9,RANK(L72,$AF$19:$AF$302,0)+COUNTIF($AF$1:AF71,AF72),"")&amp;IF(J72=10,RANK(L72,$AG$19:$AG$302,0)+COUNTIF($AG$1:AG71,AG72),"")&amp;IF(J72=11,RANK(L72,$AH$19:$AH$302,0)+COUNTIF($AH$1:AH71,AH72),"")</f>
        <v>54</v>
      </c>
      <c r="N72" s="9" t="s">
        <v>178</v>
      </c>
      <c r="Z72" s="10" t="str">
        <f t="shared" si="5"/>
        <v/>
      </c>
      <c r="AA72" s="10" t="str">
        <f t="shared" si="6"/>
        <v/>
      </c>
      <c r="AB72" s="10" t="str">
        <f t="shared" si="7"/>
        <v/>
      </c>
      <c r="AC72" s="10">
        <f t="shared" si="8"/>
        <v>36</v>
      </c>
      <c r="AD72" s="10" t="str">
        <f t="shared" si="9"/>
        <v/>
      </c>
      <c r="AE72" s="10" t="str">
        <f t="shared" si="10"/>
        <v/>
      </c>
      <c r="AF72" s="10" t="str">
        <f t="shared" si="11"/>
        <v/>
      </c>
      <c r="AG72" s="10" t="str">
        <f t="shared" si="12"/>
        <v/>
      </c>
      <c r="AH72" s="10" t="str">
        <f t="shared" si="13"/>
        <v/>
      </c>
      <c r="AI72" s="13" t="str">
        <f t="shared" si="14"/>
        <v>52</v>
      </c>
      <c r="AJ72" s="11">
        <f t="shared" si="15"/>
        <v>52</v>
      </c>
    </row>
    <row r="73" spans="1:36" x14ac:dyDescent="0.25">
      <c r="A73" s="1">
        <v>55</v>
      </c>
      <c r="B73" s="4">
        <v>48</v>
      </c>
      <c r="C73" s="9" t="s">
        <v>138</v>
      </c>
      <c r="D73" s="9" t="s">
        <v>72</v>
      </c>
      <c r="E73" s="9" t="s">
        <v>45</v>
      </c>
      <c r="F73" s="9">
        <v>1330009078</v>
      </c>
      <c r="G73" s="9" t="s">
        <v>35</v>
      </c>
      <c r="H73" s="27"/>
      <c r="I73" s="6">
        <v>6</v>
      </c>
      <c r="J73" s="6">
        <v>6</v>
      </c>
      <c r="K73" s="9">
        <v>9</v>
      </c>
      <c r="L73" s="7">
        <f t="shared" si="16"/>
        <v>36</v>
      </c>
      <c r="M73" s="8" t="str">
        <f>IF(J73=4,RANK(L73,$AA$19:$AA$302,0)+COUNTIF($AA$1:AA72,AA73),"")&amp;IF(J73=5,RANK(L73,$AB$19:$AB$302,0)+COUNTIF($AB$1:AB72,AB73),"")&amp;IF(J73=6,RANK(L73,$AC$19:$AC$302,0)+COUNTIF($AC$1:AC72,AC73),"")&amp;IF(J73=7,RANK(L73,$AD$19:$AD$302,0)+COUNTIF($AD$1:AD72,AD73),"")&amp;IF(J73=8,RANK(L73,$AE$19:$AE$302,0)+COUNTIF($AE$1:AE72,AE73),"")&amp;IF(J73=9,RANK(L73,$AF$19:$AF$302,0)+COUNTIF($AF$1:AF72,AF73),"")&amp;IF(J73=10,RANK(L73,$AG$19:$AG$302,0)+COUNTIF($AG$1:AG72,AG73),"")&amp;IF(J73=11,RANK(L73,$AH$19:$AH$302,0)+COUNTIF($AH$1:AH72,AH73),"")</f>
        <v>55</v>
      </c>
      <c r="N73" s="9" t="s">
        <v>178</v>
      </c>
      <c r="Z73" s="10" t="str">
        <f t="shared" si="5"/>
        <v/>
      </c>
      <c r="AA73" s="10" t="str">
        <f t="shared" si="6"/>
        <v/>
      </c>
      <c r="AB73" s="10" t="str">
        <f t="shared" si="7"/>
        <v/>
      </c>
      <c r="AC73" s="10">
        <f t="shared" si="8"/>
        <v>36</v>
      </c>
      <c r="AD73" s="10" t="str">
        <f t="shared" si="9"/>
        <v/>
      </c>
      <c r="AE73" s="10" t="str">
        <f t="shared" si="10"/>
        <v/>
      </c>
      <c r="AF73" s="10" t="str">
        <f t="shared" si="11"/>
        <v/>
      </c>
      <c r="AG73" s="10" t="str">
        <f t="shared" si="12"/>
        <v/>
      </c>
      <c r="AH73" s="10" t="str">
        <f t="shared" si="13"/>
        <v/>
      </c>
      <c r="AI73" s="13" t="str">
        <f t="shared" si="14"/>
        <v>52</v>
      </c>
      <c r="AJ73" s="11">
        <f t="shared" si="15"/>
        <v>52</v>
      </c>
    </row>
    <row r="74" spans="1:36" x14ac:dyDescent="0.25">
      <c r="A74" s="1">
        <v>56</v>
      </c>
      <c r="B74" s="4">
        <v>48</v>
      </c>
      <c r="C74" s="9" t="s">
        <v>139</v>
      </c>
      <c r="D74" s="9" t="s">
        <v>89</v>
      </c>
      <c r="E74" s="9" t="s">
        <v>38</v>
      </c>
      <c r="F74" s="9">
        <v>3503073614</v>
      </c>
      <c r="G74" s="9" t="s">
        <v>65</v>
      </c>
      <c r="H74" s="27"/>
      <c r="I74" s="6">
        <v>6</v>
      </c>
      <c r="J74" s="6">
        <v>6</v>
      </c>
      <c r="K74" s="9">
        <v>8</v>
      </c>
      <c r="L74" s="7">
        <f t="shared" si="16"/>
        <v>32</v>
      </c>
      <c r="M74" s="8" t="str">
        <f>IF(J74=4,RANK(L74,$AA$19:$AA$302,0)+COUNTIF($AA$1:AA73,AA74),"")&amp;IF(J74=5,RANK(L74,$AB$19:$AB$302,0)+COUNTIF($AB$1:AB73,AB74),"")&amp;IF(J74=6,RANK(L74,$AC$19:$AC$302,0)+COUNTIF($AC$1:AC73,AC74),"")&amp;IF(J74=7,RANK(L74,$AD$19:$AD$302,0)+COUNTIF($AD$1:AD73,AD74),"")&amp;IF(J74=8,RANK(L74,$AE$19:$AE$302,0)+COUNTIF($AE$1:AE73,AE74),"")&amp;IF(J74=9,RANK(L74,$AF$19:$AF$302,0)+COUNTIF($AF$1:AF73,AF74),"")&amp;IF(J74=10,RANK(L74,$AG$19:$AG$302,0)+COUNTIF($AG$1:AG73,AG74),"")&amp;IF(J74=11,RANK(L74,$AH$19:$AH$302,0)+COUNTIF($AH$1:AH73,AH74),"")</f>
        <v>56</v>
      </c>
      <c r="N74" s="9" t="s">
        <v>178</v>
      </c>
      <c r="Z74" s="10" t="str">
        <f t="shared" si="5"/>
        <v/>
      </c>
      <c r="AA74" s="10" t="str">
        <f t="shared" si="6"/>
        <v/>
      </c>
      <c r="AB74" s="10" t="str">
        <f t="shared" si="7"/>
        <v/>
      </c>
      <c r="AC74" s="10">
        <f t="shared" si="8"/>
        <v>32</v>
      </c>
      <c r="AD74" s="10" t="str">
        <f t="shared" si="9"/>
        <v/>
      </c>
      <c r="AE74" s="10" t="str">
        <f t="shared" si="10"/>
        <v/>
      </c>
      <c r="AF74" s="10" t="str">
        <f t="shared" si="11"/>
        <v/>
      </c>
      <c r="AG74" s="10" t="str">
        <f t="shared" si="12"/>
        <v/>
      </c>
      <c r="AH74" s="10" t="str">
        <f t="shared" si="13"/>
        <v/>
      </c>
      <c r="AI74" s="13" t="str">
        <f t="shared" si="14"/>
        <v>56</v>
      </c>
      <c r="AJ74" s="11">
        <f t="shared" si="15"/>
        <v>56</v>
      </c>
    </row>
    <row r="75" spans="1:36" x14ac:dyDescent="0.25">
      <c r="A75" s="1">
        <v>57</v>
      </c>
      <c r="B75" s="4">
        <v>48</v>
      </c>
      <c r="C75" s="9" t="s">
        <v>140</v>
      </c>
      <c r="D75" s="9" t="s">
        <v>114</v>
      </c>
      <c r="E75" s="9" t="s">
        <v>57</v>
      </c>
      <c r="F75" s="9">
        <v>4107541924</v>
      </c>
      <c r="G75" s="9" t="s">
        <v>35</v>
      </c>
      <c r="H75" s="27"/>
      <c r="I75" s="6">
        <v>6</v>
      </c>
      <c r="J75" s="6">
        <v>6</v>
      </c>
      <c r="K75" s="9">
        <v>8</v>
      </c>
      <c r="L75" s="7">
        <f t="shared" si="16"/>
        <v>32</v>
      </c>
      <c r="M75" s="8" t="str">
        <f>IF(J75=4,RANK(L75,$AA$19:$AA$302,0)+COUNTIF($AA$1:AA74,AA75),"")&amp;IF(J75=5,RANK(L75,$AB$19:$AB$302,0)+COUNTIF($AB$1:AB74,AB75),"")&amp;IF(J75=6,RANK(L75,$AC$19:$AC$302,0)+COUNTIF($AC$1:AC74,AC75),"")&amp;IF(J75=7,RANK(L75,$AD$19:$AD$302,0)+COUNTIF($AD$1:AD74,AD75),"")&amp;IF(J75=8,RANK(L75,$AE$19:$AE$302,0)+COUNTIF($AE$1:AE74,AE75),"")&amp;IF(J75=9,RANK(L75,$AF$19:$AF$302,0)+COUNTIF($AF$1:AF74,AF75),"")&amp;IF(J75=10,RANK(L75,$AG$19:$AG$302,0)+COUNTIF($AG$1:AG74,AG75),"")&amp;IF(J75=11,RANK(L75,$AH$19:$AH$302,0)+COUNTIF($AH$1:AH74,AH75),"")</f>
        <v>57</v>
      </c>
      <c r="N75" s="9" t="s">
        <v>178</v>
      </c>
      <c r="Z75" s="10" t="str">
        <f t="shared" si="5"/>
        <v/>
      </c>
      <c r="AA75" s="10" t="str">
        <f t="shared" si="6"/>
        <v/>
      </c>
      <c r="AB75" s="10" t="str">
        <f t="shared" si="7"/>
        <v/>
      </c>
      <c r="AC75" s="10">
        <f t="shared" si="8"/>
        <v>32</v>
      </c>
      <c r="AD75" s="10" t="str">
        <f t="shared" si="9"/>
        <v/>
      </c>
      <c r="AE75" s="10" t="str">
        <f t="shared" si="10"/>
        <v/>
      </c>
      <c r="AF75" s="10" t="str">
        <f t="shared" si="11"/>
        <v/>
      </c>
      <c r="AG75" s="10" t="str">
        <f t="shared" si="12"/>
        <v/>
      </c>
      <c r="AH75" s="10" t="str">
        <f t="shared" si="13"/>
        <v/>
      </c>
      <c r="AI75" s="13" t="str">
        <f t="shared" si="14"/>
        <v>56</v>
      </c>
      <c r="AJ75" s="11">
        <f t="shared" si="15"/>
        <v>56</v>
      </c>
    </row>
    <row r="76" spans="1:36" x14ac:dyDescent="0.25">
      <c r="A76" s="1">
        <v>58</v>
      </c>
      <c r="B76" s="4">
        <v>48</v>
      </c>
      <c r="C76" s="9" t="s">
        <v>141</v>
      </c>
      <c r="D76" s="9" t="s">
        <v>103</v>
      </c>
      <c r="E76" s="9" t="s">
        <v>80</v>
      </c>
      <c r="F76" s="9">
        <v>1904873297</v>
      </c>
      <c r="G76" s="9" t="s">
        <v>65</v>
      </c>
      <c r="H76" s="27"/>
      <c r="I76" s="6">
        <v>6</v>
      </c>
      <c r="J76" s="6">
        <v>6</v>
      </c>
      <c r="K76" s="9">
        <v>8</v>
      </c>
      <c r="L76" s="7">
        <f t="shared" si="16"/>
        <v>32</v>
      </c>
      <c r="M76" s="8" t="str">
        <f>IF(J76=4,RANK(L76,$AA$19:$AA$302,0)+COUNTIF($AA$1:AA75,AA76),"")&amp;IF(J76=5,RANK(L76,$AB$19:$AB$302,0)+COUNTIF($AB$1:AB75,AB76),"")&amp;IF(J76=6,RANK(L76,$AC$19:$AC$302,0)+COUNTIF($AC$1:AC75,AC76),"")&amp;IF(J76=7,RANK(L76,$AD$19:$AD$302,0)+COUNTIF($AD$1:AD75,AD76),"")&amp;IF(J76=8,RANK(L76,$AE$19:$AE$302,0)+COUNTIF($AE$1:AE75,AE76),"")&amp;IF(J76=9,RANK(L76,$AF$19:$AF$302,0)+COUNTIF($AF$1:AF75,AF76),"")&amp;IF(J76=10,RANK(L76,$AG$19:$AG$302,0)+COUNTIF($AG$1:AG75,AG76),"")&amp;IF(J76=11,RANK(L76,$AH$19:$AH$302,0)+COUNTIF($AH$1:AH75,AH76),"")</f>
        <v>58</v>
      </c>
      <c r="N76" s="9" t="s">
        <v>178</v>
      </c>
      <c r="Z76" s="10" t="str">
        <f t="shared" si="5"/>
        <v/>
      </c>
      <c r="AA76" s="10" t="str">
        <f t="shared" si="6"/>
        <v/>
      </c>
      <c r="AB76" s="10" t="str">
        <f t="shared" si="7"/>
        <v/>
      </c>
      <c r="AC76" s="10">
        <f t="shared" si="8"/>
        <v>32</v>
      </c>
      <c r="AD76" s="10" t="str">
        <f t="shared" si="9"/>
        <v/>
      </c>
      <c r="AE76" s="10" t="str">
        <f t="shared" si="10"/>
        <v/>
      </c>
      <c r="AF76" s="10" t="str">
        <f t="shared" si="11"/>
        <v/>
      </c>
      <c r="AG76" s="10" t="str">
        <f t="shared" si="12"/>
        <v/>
      </c>
      <c r="AH76" s="10" t="str">
        <f t="shared" si="13"/>
        <v/>
      </c>
      <c r="AI76" s="13" t="str">
        <f t="shared" si="14"/>
        <v>56</v>
      </c>
      <c r="AJ76" s="11">
        <f t="shared" si="15"/>
        <v>56</v>
      </c>
    </row>
    <row r="77" spans="1:36" x14ac:dyDescent="0.25">
      <c r="A77" s="1">
        <v>59</v>
      </c>
      <c r="B77" s="4">
        <v>48</v>
      </c>
      <c r="C77" s="9" t="s">
        <v>142</v>
      </c>
      <c r="D77" s="9" t="s">
        <v>106</v>
      </c>
      <c r="E77" s="9" t="s">
        <v>143</v>
      </c>
      <c r="F77" s="9">
        <v>1520917650</v>
      </c>
      <c r="G77" s="9" t="s">
        <v>65</v>
      </c>
      <c r="H77" s="27"/>
      <c r="I77" s="6">
        <v>6</v>
      </c>
      <c r="J77" s="6">
        <v>6</v>
      </c>
      <c r="K77" s="9">
        <v>8</v>
      </c>
      <c r="L77" s="7">
        <f t="shared" si="16"/>
        <v>32</v>
      </c>
      <c r="M77" s="8" t="str">
        <f>IF(J77=4,RANK(L77,$AA$19:$AA$302,0)+COUNTIF($AA$1:AA76,AA77),"")&amp;IF(J77=5,RANK(L77,$AB$19:$AB$302,0)+COUNTIF($AB$1:AB76,AB77),"")&amp;IF(J77=6,RANK(L77,$AC$19:$AC$302,0)+COUNTIF($AC$1:AC76,AC77),"")&amp;IF(J77=7,RANK(L77,$AD$19:$AD$302,0)+COUNTIF($AD$1:AD76,AD77),"")&amp;IF(J77=8,RANK(L77,$AE$19:$AE$302,0)+COUNTIF($AE$1:AE76,AE77),"")&amp;IF(J77=9,RANK(L77,$AF$19:$AF$302,0)+COUNTIF($AF$1:AF76,AF77),"")&amp;IF(J77=10,RANK(L77,$AG$19:$AG$302,0)+COUNTIF($AG$1:AG76,AG77),"")&amp;IF(J77=11,RANK(L77,$AH$19:$AH$302,0)+COUNTIF($AH$1:AH76,AH77),"")</f>
        <v>59</v>
      </c>
      <c r="N77" s="9" t="s">
        <v>178</v>
      </c>
      <c r="Z77" s="10" t="str">
        <f t="shared" si="5"/>
        <v/>
      </c>
      <c r="AA77" s="10" t="str">
        <f t="shared" si="6"/>
        <v/>
      </c>
      <c r="AB77" s="10" t="str">
        <f t="shared" si="7"/>
        <v/>
      </c>
      <c r="AC77" s="10">
        <f t="shared" si="8"/>
        <v>32</v>
      </c>
      <c r="AD77" s="10" t="str">
        <f t="shared" si="9"/>
        <v/>
      </c>
      <c r="AE77" s="10" t="str">
        <f t="shared" si="10"/>
        <v/>
      </c>
      <c r="AF77" s="10" t="str">
        <f t="shared" si="11"/>
        <v/>
      </c>
      <c r="AG77" s="10" t="str">
        <f t="shared" si="12"/>
        <v/>
      </c>
      <c r="AH77" s="10" t="str">
        <f t="shared" si="13"/>
        <v/>
      </c>
      <c r="AI77" s="13" t="str">
        <f t="shared" si="14"/>
        <v>56</v>
      </c>
      <c r="AJ77" s="11">
        <f t="shared" si="15"/>
        <v>56</v>
      </c>
    </row>
    <row r="78" spans="1:36" x14ac:dyDescent="0.25">
      <c r="A78" s="1">
        <v>60</v>
      </c>
      <c r="B78" s="4">
        <v>48</v>
      </c>
      <c r="C78" s="9" t="s">
        <v>144</v>
      </c>
      <c r="D78" s="9" t="s">
        <v>117</v>
      </c>
      <c r="E78" s="9" t="s">
        <v>67</v>
      </c>
      <c r="F78" s="9">
        <v>916122450</v>
      </c>
      <c r="G78" s="9" t="s">
        <v>35</v>
      </c>
      <c r="H78" s="27"/>
      <c r="I78" s="6">
        <v>6</v>
      </c>
      <c r="J78" s="6">
        <v>6</v>
      </c>
      <c r="K78" s="9">
        <v>8</v>
      </c>
      <c r="L78" s="7">
        <f t="shared" si="16"/>
        <v>32</v>
      </c>
      <c r="M78" s="8" t="str">
        <f>IF(J78=4,RANK(L78,$AA$19:$AA$302,0)+COUNTIF($AA$1:AA77,AA78),"")&amp;IF(J78=5,RANK(L78,$AB$19:$AB$302,0)+COUNTIF($AB$1:AB77,AB78),"")&amp;IF(J78=6,RANK(L78,$AC$19:$AC$302,0)+COUNTIF($AC$1:AC77,AC78),"")&amp;IF(J78=7,RANK(L78,$AD$19:$AD$302,0)+COUNTIF($AD$1:AD77,AD78),"")&amp;IF(J78=8,RANK(L78,$AE$19:$AE$302,0)+COUNTIF($AE$1:AE77,AE78),"")&amp;IF(J78=9,RANK(L78,$AF$19:$AF$302,0)+COUNTIF($AF$1:AF77,AF78),"")&amp;IF(J78=10,RANK(L78,$AG$19:$AG$302,0)+COUNTIF($AG$1:AG77,AG78),"")&amp;IF(J78=11,RANK(L78,$AH$19:$AH$302,0)+COUNTIF($AH$1:AH77,AH78),"")</f>
        <v>60</v>
      </c>
      <c r="N78" s="9" t="s">
        <v>178</v>
      </c>
      <c r="Z78" s="10" t="str">
        <f t="shared" si="5"/>
        <v/>
      </c>
      <c r="AA78" s="10" t="str">
        <f t="shared" si="6"/>
        <v/>
      </c>
      <c r="AB78" s="10" t="str">
        <f t="shared" si="7"/>
        <v/>
      </c>
      <c r="AC78" s="10">
        <f t="shared" si="8"/>
        <v>32</v>
      </c>
      <c r="AD78" s="10" t="str">
        <f t="shared" si="9"/>
        <v/>
      </c>
      <c r="AE78" s="10" t="str">
        <f t="shared" si="10"/>
        <v/>
      </c>
      <c r="AF78" s="10" t="str">
        <f t="shared" si="11"/>
        <v/>
      </c>
      <c r="AG78" s="10" t="str">
        <f t="shared" si="12"/>
        <v/>
      </c>
      <c r="AH78" s="10" t="str">
        <f t="shared" si="13"/>
        <v/>
      </c>
      <c r="AI78" s="13" t="str">
        <f t="shared" si="14"/>
        <v>56</v>
      </c>
      <c r="AJ78" s="11">
        <f t="shared" si="15"/>
        <v>56</v>
      </c>
    </row>
    <row r="79" spans="1:36" x14ac:dyDescent="0.25">
      <c r="A79" s="1">
        <v>61</v>
      </c>
      <c r="B79" s="4">
        <v>48</v>
      </c>
      <c r="C79" s="9" t="s">
        <v>145</v>
      </c>
      <c r="D79" s="9" t="s">
        <v>52</v>
      </c>
      <c r="E79" s="9" t="s">
        <v>146</v>
      </c>
      <c r="F79" s="9">
        <v>4089043389</v>
      </c>
      <c r="G79" s="9" t="s">
        <v>35</v>
      </c>
      <c r="H79" s="27"/>
      <c r="I79" s="6">
        <v>6</v>
      </c>
      <c r="J79" s="6">
        <v>6</v>
      </c>
      <c r="K79" s="9">
        <v>8</v>
      </c>
      <c r="L79" s="7">
        <f t="shared" si="16"/>
        <v>32</v>
      </c>
      <c r="M79" s="8" t="str">
        <f>IF(J79=4,RANK(L79,$AA$19:$AA$302,0)+COUNTIF($AA$1:AA78,AA79),"")&amp;IF(J79=5,RANK(L79,$AB$19:$AB$302,0)+COUNTIF($AB$1:AB78,AB79),"")&amp;IF(J79=6,RANK(L79,$AC$19:$AC$302,0)+COUNTIF($AC$1:AC78,AC79),"")&amp;IF(J79=7,RANK(L79,$AD$19:$AD$302,0)+COUNTIF($AD$1:AD78,AD79),"")&amp;IF(J79=8,RANK(L79,$AE$19:$AE$302,0)+COUNTIF($AE$1:AE78,AE79),"")&amp;IF(J79=9,RANK(L79,$AF$19:$AF$302,0)+COUNTIF($AF$1:AF78,AF79),"")&amp;IF(J79=10,RANK(L79,$AG$19:$AG$302,0)+COUNTIF($AG$1:AG78,AG79),"")&amp;IF(J79=11,RANK(L79,$AH$19:$AH$302,0)+COUNTIF($AH$1:AH78,AH79),"")</f>
        <v>61</v>
      </c>
      <c r="N79" s="9" t="s">
        <v>178</v>
      </c>
      <c r="Z79" s="10" t="str">
        <f t="shared" si="5"/>
        <v/>
      </c>
      <c r="AA79" s="10" t="str">
        <f t="shared" si="6"/>
        <v/>
      </c>
      <c r="AB79" s="10" t="str">
        <f t="shared" si="7"/>
        <v/>
      </c>
      <c r="AC79" s="10">
        <f t="shared" si="8"/>
        <v>32</v>
      </c>
      <c r="AD79" s="10" t="str">
        <f t="shared" si="9"/>
        <v/>
      </c>
      <c r="AE79" s="10" t="str">
        <f t="shared" si="10"/>
        <v/>
      </c>
      <c r="AF79" s="10" t="str">
        <f t="shared" si="11"/>
        <v/>
      </c>
      <c r="AG79" s="10" t="str">
        <f t="shared" si="12"/>
        <v/>
      </c>
      <c r="AH79" s="10" t="str">
        <f t="shared" si="13"/>
        <v/>
      </c>
      <c r="AI79" s="13" t="str">
        <f t="shared" si="14"/>
        <v>56</v>
      </c>
      <c r="AJ79" s="11">
        <f t="shared" si="15"/>
        <v>56</v>
      </c>
    </row>
    <row r="80" spans="1:36" x14ac:dyDescent="0.25">
      <c r="A80" s="1">
        <v>62</v>
      </c>
      <c r="B80" s="4">
        <v>48</v>
      </c>
      <c r="C80" s="9" t="s">
        <v>147</v>
      </c>
      <c r="D80" s="9" t="s">
        <v>89</v>
      </c>
      <c r="E80" s="9" t="s">
        <v>148</v>
      </c>
      <c r="F80" s="9">
        <v>78416336</v>
      </c>
      <c r="G80" s="9" t="s">
        <v>35</v>
      </c>
      <c r="H80" s="27"/>
      <c r="I80" s="6">
        <v>6</v>
      </c>
      <c r="J80" s="6">
        <v>6</v>
      </c>
      <c r="K80" s="9">
        <v>7</v>
      </c>
      <c r="L80" s="7">
        <f t="shared" si="16"/>
        <v>28</v>
      </c>
      <c r="M80" s="8" t="str">
        <f>IF(J80=4,RANK(L80,$AA$19:$AA$302,0)+COUNTIF($AA$1:AA79,AA80),"")&amp;IF(J80=5,RANK(L80,$AB$19:$AB$302,0)+COUNTIF($AB$1:AB79,AB80),"")&amp;IF(J80=6,RANK(L80,$AC$19:$AC$302,0)+COUNTIF($AC$1:AC79,AC80),"")&amp;IF(J80=7,RANK(L80,$AD$19:$AD$302,0)+COUNTIF($AD$1:AD79,AD80),"")&amp;IF(J80=8,RANK(L80,$AE$19:$AE$302,0)+COUNTIF($AE$1:AE79,AE80),"")&amp;IF(J80=9,RANK(L80,$AF$19:$AF$302,0)+COUNTIF($AF$1:AF79,AF80),"")&amp;IF(J80=10,RANK(L80,$AG$19:$AG$302,0)+COUNTIF($AG$1:AG79,AG80),"")&amp;IF(J80=11,RANK(L80,$AH$19:$AH$302,0)+COUNTIF($AH$1:AH79,AH80),"")</f>
        <v>62</v>
      </c>
      <c r="N80" s="9" t="s">
        <v>178</v>
      </c>
      <c r="Z80" s="10" t="str">
        <f t="shared" si="5"/>
        <v/>
      </c>
      <c r="AA80" s="10" t="str">
        <f t="shared" si="6"/>
        <v/>
      </c>
      <c r="AB80" s="10" t="str">
        <f t="shared" si="7"/>
        <v/>
      </c>
      <c r="AC80" s="10">
        <f t="shared" si="8"/>
        <v>28</v>
      </c>
      <c r="AD80" s="10" t="str">
        <f t="shared" si="9"/>
        <v/>
      </c>
      <c r="AE80" s="10" t="str">
        <f t="shared" si="10"/>
        <v/>
      </c>
      <c r="AF80" s="10" t="str">
        <f t="shared" si="11"/>
        <v/>
      </c>
      <c r="AG80" s="10" t="str">
        <f t="shared" si="12"/>
        <v/>
      </c>
      <c r="AH80" s="10" t="str">
        <f t="shared" si="13"/>
        <v/>
      </c>
      <c r="AI80" s="13" t="str">
        <f t="shared" si="14"/>
        <v>62</v>
      </c>
      <c r="AJ80" s="11">
        <f t="shared" si="15"/>
        <v>62</v>
      </c>
    </row>
    <row r="81" spans="1:36" x14ac:dyDescent="0.25">
      <c r="A81" s="1">
        <v>63</v>
      </c>
      <c r="B81" s="4">
        <v>48</v>
      </c>
      <c r="C81" s="9" t="s">
        <v>149</v>
      </c>
      <c r="D81" s="9" t="s">
        <v>101</v>
      </c>
      <c r="E81" s="9" t="s">
        <v>31</v>
      </c>
      <c r="F81" s="9">
        <v>1942010923</v>
      </c>
      <c r="G81" s="9" t="s">
        <v>65</v>
      </c>
      <c r="H81" s="27"/>
      <c r="I81" s="6">
        <v>6</v>
      </c>
      <c r="J81" s="6">
        <v>6</v>
      </c>
      <c r="K81" s="9">
        <v>7</v>
      </c>
      <c r="L81" s="7">
        <f t="shared" si="16"/>
        <v>28</v>
      </c>
      <c r="M81" s="8" t="str">
        <f>IF(J81=4,RANK(L81,$AA$19:$AA$302,0)+COUNTIF($AA$1:AA80,AA81),"")&amp;IF(J81=5,RANK(L81,$AB$19:$AB$302,0)+COUNTIF($AB$1:AB80,AB81),"")&amp;IF(J81=6,RANK(L81,$AC$19:$AC$302,0)+COUNTIF($AC$1:AC80,AC81),"")&amp;IF(J81=7,RANK(L81,$AD$19:$AD$302,0)+COUNTIF($AD$1:AD80,AD81),"")&amp;IF(J81=8,RANK(L81,$AE$19:$AE$302,0)+COUNTIF($AE$1:AE80,AE81),"")&amp;IF(J81=9,RANK(L81,$AF$19:$AF$302,0)+COUNTIF($AF$1:AF80,AF81),"")&amp;IF(J81=10,RANK(L81,$AG$19:$AG$302,0)+COUNTIF($AG$1:AG80,AG81),"")&amp;IF(J81=11,RANK(L81,$AH$19:$AH$302,0)+COUNTIF($AH$1:AH80,AH81),"")</f>
        <v>63</v>
      </c>
      <c r="N81" s="9" t="s">
        <v>178</v>
      </c>
      <c r="Z81" s="10" t="str">
        <f t="shared" si="5"/>
        <v/>
      </c>
      <c r="AA81" s="10" t="str">
        <f t="shared" si="6"/>
        <v/>
      </c>
      <c r="AB81" s="10" t="str">
        <f t="shared" si="7"/>
        <v/>
      </c>
      <c r="AC81" s="10">
        <f t="shared" si="8"/>
        <v>28</v>
      </c>
      <c r="AD81" s="10" t="str">
        <f t="shared" si="9"/>
        <v/>
      </c>
      <c r="AE81" s="10" t="str">
        <f t="shared" si="10"/>
        <v/>
      </c>
      <c r="AF81" s="10" t="str">
        <f t="shared" si="11"/>
        <v/>
      </c>
      <c r="AG81" s="10" t="str">
        <f t="shared" si="12"/>
        <v/>
      </c>
      <c r="AH81" s="10" t="str">
        <f t="shared" si="13"/>
        <v/>
      </c>
      <c r="AI81" s="13" t="str">
        <f t="shared" si="14"/>
        <v>62</v>
      </c>
      <c r="AJ81" s="11">
        <f t="shared" si="15"/>
        <v>62</v>
      </c>
    </row>
    <row r="82" spans="1:36" x14ac:dyDescent="0.25">
      <c r="A82" s="1">
        <v>64</v>
      </c>
      <c r="B82" s="4">
        <v>48</v>
      </c>
      <c r="C82" s="9" t="s">
        <v>150</v>
      </c>
      <c r="D82" s="9" t="s">
        <v>37</v>
      </c>
      <c r="E82" s="9" t="s">
        <v>151</v>
      </c>
      <c r="F82" s="9">
        <v>2655652201</v>
      </c>
      <c r="G82" s="9" t="s">
        <v>65</v>
      </c>
      <c r="H82" s="27"/>
      <c r="I82" s="6">
        <v>6</v>
      </c>
      <c r="J82" s="6">
        <v>6</v>
      </c>
      <c r="K82" s="9">
        <v>6</v>
      </c>
      <c r="L82" s="7">
        <f t="shared" si="16"/>
        <v>24</v>
      </c>
      <c r="M82" s="8" t="str">
        <f>IF(J82=4,RANK(L82,$AA$19:$AA$302,0)+COUNTIF($AA$1:AA81,AA82),"")&amp;IF(J82=5,RANK(L82,$AB$19:$AB$302,0)+COUNTIF($AB$1:AB81,AB82),"")&amp;IF(J82=6,RANK(L82,$AC$19:$AC$302,0)+COUNTIF($AC$1:AC81,AC82),"")&amp;IF(J82=7,RANK(L82,$AD$19:$AD$302,0)+COUNTIF($AD$1:AD81,AD82),"")&amp;IF(J82=8,RANK(L82,$AE$19:$AE$302,0)+COUNTIF($AE$1:AE81,AE82),"")&amp;IF(J82=9,RANK(L82,$AF$19:$AF$302,0)+COUNTIF($AF$1:AF81,AF82),"")&amp;IF(J82=10,RANK(L82,$AG$19:$AG$302,0)+COUNTIF($AG$1:AG81,AG82),"")&amp;IF(J82=11,RANK(L82,$AH$19:$AH$302,0)+COUNTIF($AH$1:AH81,AH82),"")</f>
        <v>64</v>
      </c>
      <c r="N82" s="9" t="s">
        <v>178</v>
      </c>
      <c r="Z82" s="10" t="str">
        <f t="shared" si="5"/>
        <v/>
      </c>
      <c r="AA82" s="10" t="str">
        <f t="shared" si="6"/>
        <v/>
      </c>
      <c r="AB82" s="10" t="str">
        <f t="shared" si="7"/>
        <v/>
      </c>
      <c r="AC82" s="10">
        <f t="shared" si="8"/>
        <v>24</v>
      </c>
      <c r="AD82" s="10" t="str">
        <f t="shared" si="9"/>
        <v/>
      </c>
      <c r="AE82" s="10" t="str">
        <f t="shared" si="10"/>
        <v/>
      </c>
      <c r="AF82" s="10" t="str">
        <f t="shared" si="11"/>
        <v/>
      </c>
      <c r="AG82" s="10" t="str">
        <f t="shared" si="12"/>
        <v/>
      </c>
      <c r="AH82" s="10" t="str">
        <f t="shared" si="13"/>
        <v/>
      </c>
      <c r="AI82" s="13" t="str">
        <f t="shared" si="14"/>
        <v>64</v>
      </c>
      <c r="AJ82" s="11">
        <f t="shared" si="15"/>
        <v>64</v>
      </c>
    </row>
    <row r="83" spans="1:36" x14ac:dyDescent="0.25">
      <c r="A83" s="1">
        <v>65</v>
      </c>
      <c r="B83" s="4">
        <v>48</v>
      </c>
      <c r="C83" s="9" t="s">
        <v>152</v>
      </c>
      <c r="D83" s="9" t="s">
        <v>106</v>
      </c>
      <c r="E83" s="9" t="s">
        <v>31</v>
      </c>
      <c r="F83" s="9">
        <v>325857443</v>
      </c>
      <c r="G83" s="9" t="s">
        <v>35</v>
      </c>
      <c r="H83" s="27"/>
      <c r="I83" s="6">
        <v>6</v>
      </c>
      <c r="J83" s="6">
        <v>6</v>
      </c>
      <c r="K83" s="9">
        <v>5</v>
      </c>
      <c r="L83" s="7">
        <f t="shared" si="16"/>
        <v>20</v>
      </c>
      <c r="M83" s="8" t="str">
        <f>IF(J83=4,RANK(L83,$AA$19:$AA$302,0)+COUNTIF($AA$1:AA82,AA83),"")&amp;IF(J83=5,RANK(L83,$AB$19:$AB$302,0)+COUNTIF($AB$1:AB82,AB83),"")&amp;IF(J83=6,RANK(L83,$AC$19:$AC$302,0)+COUNTIF($AC$1:AC82,AC83),"")&amp;IF(J83=7,RANK(L83,$AD$19:$AD$302,0)+COUNTIF($AD$1:AD82,AD83),"")&amp;IF(J83=8,RANK(L83,$AE$19:$AE$302,0)+COUNTIF($AE$1:AE82,AE83),"")&amp;IF(J83=9,RANK(L83,$AF$19:$AF$302,0)+COUNTIF($AF$1:AF82,AF83),"")&amp;IF(J83=10,RANK(L83,$AG$19:$AG$302,0)+COUNTIF($AG$1:AG82,AG83),"")&amp;IF(J83=11,RANK(L83,$AH$19:$AH$302,0)+COUNTIF($AH$1:AH82,AH83),"")</f>
        <v>65</v>
      </c>
      <c r="N83" s="9" t="s">
        <v>178</v>
      </c>
      <c r="Z83" s="10" t="str">
        <f t="shared" si="5"/>
        <v/>
      </c>
      <c r="AA83" s="10" t="str">
        <f t="shared" si="6"/>
        <v/>
      </c>
      <c r="AB83" s="10" t="str">
        <f t="shared" si="7"/>
        <v/>
      </c>
      <c r="AC83" s="10">
        <f t="shared" si="8"/>
        <v>20</v>
      </c>
      <c r="AD83" s="10" t="str">
        <f t="shared" si="9"/>
        <v/>
      </c>
      <c r="AE83" s="10" t="str">
        <f t="shared" si="10"/>
        <v/>
      </c>
      <c r="AF83" s="10" t="str">
        <f t="shared" si="11"/>
        <v/>
      </c>
      <c r="AG83" s="10" t="str">
        <f t="shared" si="12"/>
        <v/>
      </c>
      <c r="AH83" s="10" t="str">
        <f t="shared" si="13"/>
        <v/>
      </c>
      <c r="AI83" s="13" t="str">
        <f t="shared" si="14"/>
        <v>65</v>
      </c>
      <c r="AJ83" s="11">
        <f t="shared" si="15"/>
        <v>65</v>
      </c>
    </row>
    <row r="84" spans="1:36" x14ac:dyDescent="0.25">
      <c r="A84" s="1">
        <v>66</v>
      </c>
      <c r="B84" s="4">
        <v>48</v>
      </c>
      <c r="C84" s="9" t="s">
        <v>153</v>
      </c>
      <c r="D84" s="9" t="s">
        <v>154</v>
      </c>
      <c r="E84" s="9" t="s">
        <v>104</v>
      </c>
      <c r="F84" s="9">
        <v>3757657703</v>
      </c>
      <c r="G84" s="9" t="s">
        <v>35</v>
      </c>
      <c r="H84" s="27"/>
      <c r="I84" s="6">
        <v>6</v>
      </c>
      <c r="J84" s="6">
        <v>6</v>
      </c>
      <c r="K84" s="9">
        <v>5</v>
      </c>
      <c r="L84" s="7">
        <f t="shared" si="16"/>
        <v>20</v>
      </c>
      <c r="M84" s="8" t="str">
        <f>IF(J84=4,RANK(L84,$AA$19:$AA$302,0)+COUNTIF($AA$1:AA83,AA84),"")&amp;IF(J84=5,RANK(L84,$AB$19:$AB$302,0)+COUNTIF($AB$1:AB83,AB84),"")&amp;IF(J84=6,RANK(L84,$AC$19:$AC$302,0)+COUNTIF($AC$1:AC83,AC84),"")&amp;IF(J84=7,RANK(L84,$AD$19:$AD$302,0)+COUNTIF($AD$1:AD83,AD84),"")&amp;IF(J84=8,RANK(L84,$AE$19:$AE$302,0)+COUNTIF($AE$1:AE83,AE84),"")&amp;IF(J84=9,RANK(L84,$AF$19:$AF$302,0)+COUNTIF($AF$1:AF83,AF84),"")&amp;IF(J84=10,RANK(L84,$AG$19:$AG$302,0)+COUNTIF($AG$1:AG83,AG84),"")&amp;IF(J84=11,RANK(L84,$AH$19:$AH$302,0)+COUNTIF($AH$1:AH83,AH84),"")</f>
        <v>66</v>
      </c>
      <c r="N84" s="9" t="s">
        <v>178</v>
      </c>
      <c r="Z84" s="10" t="str">
        <f t="shared" ref="Z84:Z100" si="17">IF(N84="победитель",1+J84,IF(N84="призер",100+J84,""))</f>
        <v/>
      </c>
      <c r="AA84" s="10" t="str">
        <f t="shared" ref="AA84:AA100" si="18">IF(J84=4,L84,"")</f>
        <v/>
      </c>
      <c r="AB84" s="10" t="str">
        <f t="shared" ref="AB84:AB100" si="19">IF(J84=5,L84,"")</f>
        <v/>
      </c>
      <c r="AC84" s="10">
        <f t="shared" ref="AC84:AC100" si="20">IF(J84=6,L84,"")</f>
        <v>20</v>
      </c>
      <c r="AD84" s="10" t="str">
        <f t="shared" ref="AD84:AD100" si="21">IF(J84=7,L84,"")</f>
        <v/>
      </c>
      <c r="AE84" s="10" t="str">
        <f t="shared" ref="AE84:AE100" si="22">IF(J84=8,L84,"")</f>
        <v/>
      </c>
      <c r="AF84" s="10" t="str">
        <f t="shared" ref="AF84:AF100" si="23">IF(J84=9,L84,"")</f>
        <v/>
      </c>
      <c r="AG84" s="10" t="str">
        <f t="shared" ref="AG84:AG100" si="24">IF(J84=10,L84,"")</f>
        <v/>
      </c>
      <c r="AH84" s="10" t="str">
        <f t="shared" ref="AH84:AH100" si="25">IF(J84=11,L84,"")</f>
        <v/>
      </c>
      <c r="AI84" s="13" t="str">
        <f t="shared" ref="AI84:AI100" si="26">IF(J84=4,RANK(L84,$AA$19:$AA$302,0),"")&amp;IF(J84=5,RANK(L84,$AB$19:$AB$302,0),"")&amp;IF(J84=6,RANK(L84,$AC$19:$AC$302,0),"")&amp;IF(J84=7,RANK(L84,$AD$19:$AD$302,0),"")&amp;IF(J84=8,RANK(L84,$AE$19:$AE$302,0),"")&amp;IF(J84=9,RANK(L84,$AF$19:$AF$302,0),"")&amp;IF(J84=10,RANK(L84,$AG$19:$AG$302,0),"")&amp;IF(J84=11,RANK(L84,$AH$19:$AH$302,0),"")</f>
        <v>65</v>
      </c>
      <c r="AJ84" s="11">
        <f t="shared" ref="AJ84:AJ100" si="27">AI84+1-1</f>
        <v>65</v>
      </c>
    </row>
    <row r="85" spans="1:36" x14ac:dyDescent="0.25">
      <c r="A85" s="1">
        <v>67</v>
      </c>
      <c r="B85" s="4">
        <v>48</v>
      </c>
      <c r="C85" s="9" t="s">
        <v>155</v>
      </c>
      <c r="D85" s="9" t="s">
        <v>114</v>
      </c>
      <c r="E85" s="9" t="s">
        <v>60</v>
      </c>
      <c r="F85" s="9">
        <v>838283083</v>
      </c>
      <c r="G85" s="9" t="s">
        <v>35</v>
      </c>
      <c r="H85" s="27"/>
      <c r="I85" s="6">
        <v>6</v>
      </c>
      <c r="J85" s="6">
        <v>6</v>
      </c>
      <c r="K85" s="9">
        <v>4</v>
      </c>
      <c r="L85" s="7">
        <f t="shared" ref="L85:L100" si="28">K85*100/(IF(J85=$A$8,$H$8,IF(J85=$A$9,$H$9,IF(J85=$A$10,$H$10,IF(J85=$A$11,$H$11,IF(J85=$A$12,$H$12,IF(J85=$A$13,$H$13,IF(J85=$A$14,$H$14,$H$15))))))))</f>
        <v>16</v>
      </c>
      <c r="M85" s="8" t="str">
        <f>IF(J85=4,RANK(L85,$AA$19:$AA$302,0)+COUNTIF($AA$1:AA84,AA85),"")&amp;IF(J85=5,RANK(L85,$AB$19:$AB$302,0)+COUNTIF($AB$1:AB84,AB85),"")&amp;IF(J85=6,RANK(L85,$AC$19:$AC$302,0)+COUNTIF($AC$1:AC84,AC85),"")&amp;IF(J85=7,RANK(L85,$AD$19:$AD$302,0)+COUNTIF($AD$1:AD84,AD85),"")&amp;IF(J85=8,RANK(L85,$AE$19:$AE$302,0)+COUNTIF($AE$1:AE84,AE85),"")&amp;IF(J85=9,RANK(L85,$AF$19:$AF$302,0)+COUNTIF($AF$1:AF84,AF85),"")&amp;IF(J85=10,RANK(L85,$AG$19:$AG$302,0)+COUNTIF($AG$1:AG84,AG85),"")&amp;IF(J85=11,RANK(L85,$AH$19:$AH$302,0)+COUNTIF($AH$1:AH84,AH85),"")</f>
        <v>67</v>
      </c>
      <c r="N85" s="9" t="s">
        <v>178</v>
      </c>
      <c r="Z85" s="10" t="str">
        <f t="shared" si="17"/>
        <v/>
      </c>
      <c r="AA85" s="10" t="str">
        <f t="shared" si="18"/>
        <v/>
      </c>
      <c r="AB85" s="10" t="str">
        <f t="shared" si="19"/>
        <v/>
      </c>
      <c r="AC85" s="10">
        <f t="shared" si="20"/>
        <v>16</v>
      </c>
      <c r="AD85" s="10" t="str">
        <f t="shared" si="21"/>
        <v/>
      </c>
      <c r="AE85" s="10" t="str">
        <f t="shared" si="22"/>
        <v/>
      </c>
      <c r="AF85" s="10" t="str">
        <f t="shared" si="23"/>
        <v/>
      </c>
      <c r="AG85" s="10" t="str">
        <f t="shared" si="24"/>
        <v/>
      </c>
      <c r="AH85" s="10" t="str">
        <f t="shared" si="25"/>
        <v/>
      </c>
      <c r="AI85" s="13" t="str">
        <f t="shared" si="26"/>
        <v>67</v>
      </c>
      <c r="AJ85" s="11">
        <f t="shared" si="27"/>
        <v>67</v>
      </c>
    </row>
    <row r="86" spans="1:36" x14ac:dyDescent="0.25">
      <c r="A86" s="1">
        <v>68</v>
      </c>
      <c r="B86" s="4">
        <v>48</v>
      </c>
      <c r="C86" s="9" t="s">
        <v>156</v>
      </c>
      <c r="D86" s="9" t="s">
        <v>69</v>
      </c>
      <c r="E86" s="9" t="s">
        <v>157</v>
      </c>
      <c r="F86" s="9">
        <v>3903044633</v>
      </c>
      <c r="G86" s="9" t="s">
        <v>158</v>
      </c>
      <c r="H86" s="27"/>
      <c r="I86" s="6">
        <v>6</v>
      </c>
      <c r="J86" s="6">
        <v>6</v>
      </c>
      <c r="K86" s="27"/>
      <c r="L86" s="7">
        <f t="shared" si="28"/>
        <v>0</v>
      </c>
      <c r="M86" s="8" t="str">
        <f>IF(J86=4,RANK(L86,$AA$19:$AA$302,0)+COUNTIF($AA$1:AA85,AA86),"")&amp;IF(J86=5,RANK(L86,$AB$19:$AB$302,0)+COUNTIF($AB$1:AB85,AB86),"")&amp;IF(J86=6,RANK(L86,$AC$19:$AC$302,0)+COUNTIF($AC$1:AC85,AC86),"")&amp;IF(J86=7,RANK(L86,$AD$19:$AD$302,0)+COUNTIF($AD$1:AD85,AD86),"")&amp;IF(J86=8,RANK(L86,$AE$19:$AE$302,0)+COUNTIF($AE$1:AE85,AE86),"")&amp;IF(J86=9,RANK(L86,$AF$19:$AF$302,0)+COUNTIF($AF$1:AF85,AF86),"")&amp;IF(J86=10,RANK(L86,$AG$19:$AG$302,0)+COUNTIF($AG$1:AG85,AG86),"")&amp;IF(J86=11,RANK(L86,$AH$19:$AH$302,0)+COUNTIF($AH$1:AH85,AH86),"")</f>
        <v>68</v>
      </c>
      <c r="N86" s="9" t="s">
        <v>179</v>
      </c>
      <c r="Z86" s="10" t="str">
        <f t="shared" si="17"/>
        <v/>
      </c>
      <c r="AA86" s="10" t="str">
        <f t="shared" si="18"/>
        <v/>
      </c>
      <c r="AB86" s="10" t="str">
        <f t="shared" si="19"/>
        <v/>
      </c>
      <c r="AC86" s="10">
        <f t="shared" si="20"/>
        <v>0</v>
      </c>
      <c r="AD86" s="10" t="str">
        <f t="shared" si="21"/>
        <v/>
      </c>
      <c r="AE86" s="10" t="str">
        <f t="shared" si="22"/>
        <v/>
      </c>
      <c r="AF86" s="10" t="str">
        <f t="shared" si="23"/>
        <v/>
      </c>
      <c r="AG86" s="10" t="str">
        <f t="shared" si="24"/>
        <v/>
      </c>
      <c r="AH86" s="10" t="str">
        <f t="shared" si="25"/>
        <v/>
      </c>
      <c r="AI86" s="13" t="str">
        <f t="shared" si="26"/>
        <v>68</v>
      </c>
      <c r="AJ86" s="11">
        <f t="shared" si="27"/>
        <v>68</v>
      </c>
    </row>
    <row r="87" spans="1:36" x14ac:dyDescent="0.25">
      <c r="A87" s="1">
        <v>69</v>
      </c>
      <c r="B87" s="4">
        <v>48</v>
      </c>
      <c r="C87" s="9" t="s">
        <v>159</v>
      </c>
      <c r="D87" s="9" t="s">
        <v>37</v>
      </c>
      <c r="E87" s="9" t="s">
        <v>45</v>
      </c>
      <c r="F87" s="9">
        <v>1139883021</v>
      </c>
      <c r="G87" s="9" t="s">
        <v>158</v>
      </c>
      <c r="H87" s="27"/>
      <c r="I87" s="6">
        <v>6</v>
      </c>
      <c r="J87" s="6">
        <v>6</v>
      </c>
      <c r="K87" s="27"/>
      <c r="L87" s="7">
        <f t="shared" si="28"/>
        <v>0</v>
      </c>
      <c r="M87" s="8" t="str">
        <f>IF(J87=4,RANK(L87,$AA$19:$AA$302,0)+COUNTIF($AA$1:AA86,AA87),"")&amp;IF(J87=5,RANK(L87,$AB$19:$AB$302,0)+COUNTIF($AB$1:AB86,AB87),"")&amp;IF(J87=6,RANK(L87,$AC$19:$AC$302,0)+COUNTIF($AC$1:AC86,AC87),"")&amp;IF(J87=7,RANK(L87,$AD$19:$AD$302,0)+COUNTIF($AD$1:AD86,AD87),"")&amp;IF(J87=8,RANK(L87,$AE$19:$AE$302,0)+COUNTIF($AE$1:AE86,AE87),"")&amp;IF(J87=9,RANK(L87,$AF$19:$AF$302,0)+COUNTIF($AF$1:AF86,AF87),"")&amp;IF(J87=10,RANK(L87,$AG$19:$AG$302,0)+COUNTIF($AG$1:AG86,AG87),"")&amp;IF(J87=11,RANK(L87,$AH$19:$AH$302,0)+COUNTIF($AH$1:AH86,AH87),"")</f>
        <v>69</v>
      </c>
      <c r="N87" s="9" t="s">
        <v>179</v>
      </c>
      <c r="Z87" s="10" t="str">
        <f t="shared" si="17"/>
        <v/>
      </c>
      <c r="AA87" s="10" t="str">
        <f t="shared" si="18"/>
        <v/>
      </c>
      <c r="AB87" s="10" t="str">
        <f t="shared" si="19"/>
        <v/>
      </c>
      <c r="AC87" s="10">
        <f t="shared" si="20"/>
        <v>0</v>
      </c>
      <c r="AD87" s="10" t="str">
        <f t="shared" si="21"/>
        <v/>
      </c>
      <c r="AE87" s="10" t="str">
        <f t="shared" si="22"/>
        <v/>
      </c>
      <c r="AF87" s="10" t="str">
        <f t="shared" si="23"/>
        <v/>
      </c>
      <c r="AG87" s="10" t="str">
        <f t="shared" si="24"/>
        <v/>
      </c>
      <c r="AH87" s="10" t="str">
        <f t="shared" si="25"/>
        <v/>
      </c>
      <c r="AI87" s="13" t="str">
        <f t="shared" si="26"/>
        <v>68</v>
      </c>
      <c r="AJ87" s="11">
        <f t="shared" si="27"/>
        <v>68</v>
      </c>
    </row>
    <row r="88" spans="1:36" x14ac:dyDescent="0.25">
      <c r="A88" s="1">
        <v>70</v>
      </c>
      <c r="B88" s="4">
        <v>48</v>
      </c>
      <c r="C88" s="9" t="s">
        <v>160</v>
      </c>
      <c r="D88" s="9" t="s">
        <v>74</v>
      </c>
      <c r="E88" s="9" t="s">
        <v>57</v>
      </c>
      <c r="F88" s="9">
        <v>1273538877</v>
      </c>
      <c r="G88" s="9" t="s">
        <v>158</v>
      </c>
      <c r="H88" s="27"/>
      <c r="I88" s="6">
        <v>6</v>
      </c>
      <c r="J88" s="6">
        <v>6</v>
      </c>
      <c r="K88" s="27"/>
      <c r="L88" s="7">
        <f t="shared" si="28"/>
        <v>0</v>
      </c>
      <c r="M88" s="8" t="str">
        <f>IF(J88=4,RANK(L88,$AA$19:$AA$302,0)+COUNTIF($AA$1:AA87,AA88),"")&amp;IF(J88=5,RANK(L88,$AB$19:$AB$302,0)+COUNTIF($AB$1:AB87,AB88),"")&amp;IF(J88=6,RANK(L88,$AC$19:$AC$302,0)+COUNTIF($AC$1:AC87,AC88),"")&amp;IF(J88=7,RANK(L88,$AD$19:$AD$302,0)+COUNTIF($AD$1:AD87,AD88),"")&amp;IF(J88=8,RANK(L88,$AE$19:$AE$302,0)+COUNTIF($AE$1:AE87,AE88),"")&amp;IF(J88=9,RANK(L88,$AF$19:$AF$302,0)+COUNTIF($AF$1:AF87,AF88),"")&amp;IF(J88=10,RANK(L88,$AG$19:$AG$302,0)+COUNTIF($AG$1:AG87,AG88),"")&amp;IF(J88=11,RANK(L88,$AH$19:$AH$302,0)+COUNTIF($AH$1:AH87,AH88),"")</f>
        <v>70</v>
      </c>
      <c r="N88" s="9" t="s">
        <v>179</v>
      </c>
      <c r="Z88" s="10" t="str">
        <f t="shared" si="17"/>
        <v/>
      </c>
      <c r="AA88" s="10" t="str">
        <f t="shared" si="18"/>
        <v/>
      </c>
      <c r="AB88" s="10" t="str">
        <f t="shared" si="19"/>
        <v/>
      </c>
      <c r="AC88" s="10">
        <f t="shared" si="20"/>
        <v>0</v>
      </c>
      <c r="AD88" s="10" t="str">
        <f t="shared" si="21"/>
        <v/>
      </c>
      <c r="AE88" s="10" t="str">
        <f t="shared" si="22"/>
        <v/>
      </c>
      <c r="AF88" s="10" t="str">
        <f t="shared" si="23"/>
        <v/>
      </c>
      <c r="AG88" s="10" t="str">
        <f t="shared" si="24"/>
        <v/>
      </c>
      <c r="AH88" s="10" t="str">
        <f t="shared" si="25"/>
        <v/>
      </c>
      <c r="AI88" s="13" t="str">
        <f t="shared" si="26"/>
        <v>68</v>
      </c>
      <c r="AJ88" s="11">
        <f t="shared" si="27"/>
        <v>68</v>
      </c>
    </row>
    <row r="89" spans="1:36" x14ac:dyDescent="0.25">
      <c r="A89" s="1">
        <v>71</v>
      </c>
      <c r="B89" s="4">
        <v>48</v>
      </c>
      <c r="C89" s="9" t="s">
        <v>161</v>
      </c>
      <c r="D89" s="9" t="s">
        <v>101</v>
      </c>
      <c r="E89" s="9" t="s">
        <v>162</v>
      </c>
      <c r="F89" s="9">
        <v>2426101465</v>
      </c>
      <c r="G89" s="9" t="s">
        <v>158</v>
      </c>
      <c r="H89" s="27"/>
      <c r="I89" s="6">
        <v>6</v>
      </c>
      <c r="J89" s="6">
        <v>6</v>
      </c>
      <c r="K89" s="27"/>
      <c r="L89" s="7">
        <f t="shared" si="28"/>
        <v>0</v>
      </c>
      <c r="M89" s="8" t="str">
        <f>IF(J89=4,RANK(L89,$AA$19:$AA$302,0)+COUNTIF($AA$1:AA88,AA89),"")&amp;IF(J89=5,RANK(L89,$AB$19:$AB$302,0)+COUNTIF($AB$1:AB88,AB89),"")&amp;IF(J89=6,RANK(L89,$AC$19:$AC$302,0)+COUNTIF($AC$1:AC88,AC89),"")&amp;IF(J89=7,RANK(L89,$AD$19:$AD$302,0)+COUNTIF($AD$1:AD88,AD89),"")&amp;IF(J89=8,RANK(L89,$AE$19:$AE$302,0)+COUNTIF($AE$1:AE88,AE89),"")&amp;IF(J89=9,RANK(L89,$AF$19:$AF$302,0)+COUNTIF($AF$1:AF88,AF89),"")&amp;IF(J89=10,RANK(L89,$AG$19:$AG$302,0)+COUNTIF($AG$1:AG88,AG89),"")&amp;IF(J89=11,RANK(L89,$AH$19:$AH$302,0)+COUNTIF($AH$1:AH88,AH89),"")</f>
        <v>71</v>
      </c>
      <c r="N89" s="9" t="s">
        <v>179</v>
      </c>
      <c r="Z89" s="10" t="str">
        <f t="shared" si="17"/>
        <v/>
      </c>
      <c r="AA89" s="10" t="str">
        <f t="shared" si="18"/>
        <v/>
      </c>
      <c r="AB89" s="10" t="str">
        <f t="shared" si="19"/>
        <v/>
      </c>
      <c r="AC89" s="10">
        <f t="shared" si="20"/>
        <v>0</v>
      </c>
      <c r="AD89" s="10" t="str">
        <f t="shared" si="21"/>
        <v/>
      </c>
      <c r="AE89" s="10" t="str">
        <f t="shared" si="22"/>
        <v/>
      </c>
      <c r="AF89" s="10" t="str">
        <f t="shared" si="23"/>
        <v/>
      </c>
      <c r="AG89" s="10" t="str">
        <f t="shared" si="24"/>
        <v/>
      </c>
      <c r="AH89" s="10" t="str">
        <f t="shared" si="25"/>
        <v/>
      </c>
      <c r="AI89" s="13" t="str">
        <f t="shared" si="26"/>
        <v>68</v>
      </c>
      <c r="AJ89" s="11">
        <f t="shared" si="27"/>
        <v>68</v>
      </c>
    </row>
    <row r="90" spans="1:36" x14ac:dyDescent="0.25">
      <c r="A90" s="1">
        <v>72</v>
      </c>
      <c r="B90" s="4">
        <v>48</v>
      </c>
      <c r="C90" s="9" t="s">
        <v>163</v>
      </c>
      <c r="D90" s="9" t="s">
        <v>37</v>
      </c>
      <c r="E90" s="9" t="s">
        <v>60</v>
      </c>
      <c r="F90" s="9">
        <v>247843682</v>
      </c>
      <c r="G90" s="9" t="s">
        <v>158</v>
      </c>
      <c r="H90" s="27"/>
      <c r="I90" s="6">
        <v>6</v>
      </c>
      <c r="J90" s="6">
        <v>6</v>
      </c>
      <c r="K90" s="27"/>
      <c r="L90" s="7">
        <f t="shared" si="28"/>
        <v>0</v>
      </c>
      <c r="M90" s="8" t="str">
        <f>IF(J90=4,RANK(L90,$AA$19:$AA$302,0)+COUNTIF($AA$1:AA89,AA90),"")&amp;IF(J90=5,RANK(L90,$AB$19:$AB$302,0)+COUNTIF($AB$1:AB89,AB90),"")&amp;IF(J90=6,RANK(L90,$AC$19:$AC$302,0)+COUNTIF($AC$1:AC89,AC90),"")&amp;IF(J90=7,RANK(L90,$AD$19:$AD$302,0)+COUNTIF($AD$1:AD89,AD90),"")&amp;IF(J90=8,RANK(L90,$AE$19:$AE$302,0)+COUNTIF($AE$1:AE89,AE90),"")&amp;IF(J90=9,RANK(L90,$AF$19:$AF$302,0)+COUNTIF($AF$1:AF89,AF90),"")&amp;IF(J90=10,RANK(L90,$AG$19:$AG$302,0)+COUNTIF($AG$1:AG89,AG90),"")&amp;IF(J90=11,RANK(L90,$AH$19:$AH$302,0)+COUNTIF($AH$1:AH89,AH90),"")</f>
        <v>72</v>
      </c>
      <c r="N90" s="9" t="s">
        <v>179</v>
      </c>
      <c r="Z90" s="10" t="str">
        <f t="shared" si="17"/>
        <v/>
      </c>
      <c r="AA90" s="10" t="str">
        <f t="shared" si="18"/>
        <v/>
      </c>
      <c r="AB90" s="10" t="str">
        <f t="shared" si="19"/>
        <v/>
      </c>
      <c r="AC90" s="10">
        <f t="shared" si="20"/>
        <v>0</v>
      </c>
      <c r="AD90" s="10" t="str">
        <f t="shared" si="21"/>
        <v/>
      </c>
      <c r="AE90" s="10" t="str">
        <f t="shared" si="22"/>
        <v/>
      </c>
      <c r="AF90" s="10" t="str">
        <f t="shared" si="23"/>
        <v/>
      </c>
      <c r="AG90" s="10" t="str">
        <f t="shared" si="24"/>
        <v/>
      </c>
      <c r="AH90" s="10" t="str">
        <f t="shared" si="25"/>
        <v/>
      </c>
      <c r="AI90" s="13" t="str">
        <f t="shared" si="26"/>
        <v>68</v>
      </c>
      <c r="AJ90" s="11">
        <f t="shared" si="27"/>
        <v>68</v>
      </c>
    </row>
    <row r="91" spans="1:36" x14ac:dyDescent="0.25">
      <c r="A91" s="1">
        <v>73</v>
      </c>
      <c r="B91" s="4">
        <v>48</v>
      </c>
      <c r="C91" s="9" t="s">
        <v>164</v>
      </c>
      <c r="D91" s="9" t="s">
        <v>37</v>
      </c>
      <c r="E91" s="9" t="s">
        <v>157</v>
      </c>
      <c r="F91" s="9">
        <v>4033429723</v>
      </c>
      <c r="G91" s="9" t="s">
        <v>158</v>
      </c>
      <c r="H91" s="27"/>
      <c r="I91" s="6">
        <v>6</v>
      </c>
      <c r="J91" s="6">
        <v>6</v>
      </c>
      <c r="K91" s="27"/>
      <c r="L91" s="7">
        <f t="shared" si="28"/>
        <v>0</v>
      </c>
      <c r="M91" s="8" t="str">
        <f>IF(J91=4,RANK(L91,$AA$19:$AA$302,0)+COUNTIF($AA$1:AA90,AA91),"")&amp;IF(J91=5,RANK(L91,$AB$19:$AB$302,0)+COUNTIF($AB$1:AB90,AB91),"")&amp;IF(J91=6,RANK(L91,$AC$19:$AC$302,0)+COUNTIF($AC$1:AC90,AC91),"")&amp;IF(J91=7,RANK(L91,$AD$19:$AD$302,0)+COUNTIF($AD$1:AD90,AD91),"")&amp;IF(J91=8,RANK(L91,$AE$19:$AE$302,0)+COUNTIF($AE$1:AE90,AE91),"")&amp;IF(J91=9,RANK(L91,$AF$19:$AF$302,0)+COUNTIF($AF$1:AF90,AF91),"")&amp;IF(J91=10,RANK(L91,$AG$19:$AG$302,0)+COUNTIF($AG$1:AG90,AG91),"")&amp;IF(J91=11,RANK(L91,$AH$19:$AH$302,0)+COUNTIF($AH$1:AH90,AH91),"")</f>
        <v>73</v>
      </c>
      <c r="N91" s="9" t="s">
        <v>179</v>
      </c>
      <c r="Z91" s="10" t="str">
        <f t="shared" si="17"/>
        <v/>
      </c>
      <c r="AA91" s="10" t="str">
        <f t="shared" si="18"/>
        <v/>
      </c>
      <c r="AB91" s="10" t="str">
        <f t="shared" si="19"/>
        <v/>
      </c>
      <c r="AC91" s="10">
        <f t="shared" si="20"/>
        <v>0</v>
      </c>
      <c r="AD91" s="10" t="str">
        <f t="shared" si="21"/>
        <v/>
      </c>
      <c r="AE91" s="10" t="str">
        <f t="shared" si="22"/>
        <v/>
      </c>
      <c r="AF91" s="10" t="str">
        <f t="shared" si="23"/>
        <v/>
      </c>
      <c r="AG91" s="10" t="str">
        <f t="shared" si="24"/>
        <v/>
      </c>
      <c r="AH91" s="10" t="str">
        <f t="shared" si="25"/>
        <v/>
      </c>
      <c r="AI91" s="13" t="str">
        <f t="shared" si="26"/>
        <v>68</v>
      </c>
      <c r="AJ91" s="11">
        <f t="shared" si="27"/>
        <v>68</v>
      </c>
    </row>
    <row r="92" spans="1:36" x14ac:dyDescent="0.25">
      <c r="A92" s="1">
        <v>74</v>
      </c>
      <c r="B92" s="4">
        <v>48</v>
      </c>
      <c r="C92" s="9" t="s">
        <v>165</v>
      </c>
      <c r="D92" s="9" t="s">
        <v>94</v>
      </c>
      <c r="E92" s="9" t="s">
        <v>54</v>
      </c>
      <c r="F92" s="9">
        <v>4278125440</v>
      </c>
      <c r="G92" s="9" t="s">
        <v>158</v>
      </c>
      <c r="H92" s="27"/>
      <c r="I92" s="6">
        <v>6</v>
      </c>
      <c r="J92" s="6">
        <v>6</v>
      </c>
      <c r="K92" s="27"/>
      <c r="L92" s="7">
        <f t="shared" si="28"/>
        <v>0</v>
      </c>
      <c r="M92" s="8" t="str">
        <f>IF(J92=4,RANK(L92,$AA$19:$AA$302,0)+COUNTIF($AA$1:AA91,AA92),"")&amp;IF(J92=5,RANK(L92,$AB$19:$AB$302,0)+COUNTIF($AB$1:AB91,AB92),"")&amp;IF(J92=6,RANK(L92,$AC$19:$AC$302,0)+COUNTIF($AC$1:AC91,AC92),"")&amp;IF(J92=7,RANK(L92,$AD$19:$AD$302,0)+COUNTIF($AD$1:AD91,AD92),"")&amp;IF(J92=8,RANK(L92,$AE$19:$AE$302,0)+COUNTIF($AE$1:AE91,AE92),"")&amp;IF(J92=9,RANK(L92,$AF$19:$AF$302,0)+COUNTIF($AF$1:AF91,AF92),"")&amp;IF(J92=10,RANK(L92,$AG$19:$AG$302,0)+COUNTIF($AG$1:AG91,AG92),"")&amp;IF(J92=11,RANK(L92,$AH$19:$AH$302,0)+COUNTIF($AH$1:AH91,AH92),"")</f>
        <v>74</v>
      </c>
      <c r="N92" s="9" t="s">
        <v>179</v>
      </c>
      <c r="Z92" s="10" t="str">
        <f t="shared" si="17"/>
        <v/>
      </c>
      <c r="AA92" s="10" t="str">
        <f t="shared" si="18"/>
        <v/>
      </c>
      <c r="AB92" s="10" t="str">
        <f t="shared" si="19"/>
        <v/>
      </c>
      <c r="AC92" s="10">
        <f t="shared" si="20"/>
        <v>0</v>
      </c>
      <c r="AD92" s="10" t="str">
        <f t="shared" si="21"/>
        <v/>
      </c>
      <c r="AE92" s="10" t="str">
        <f t="shared" si="22"/>
        <v/>
      </c>
      <c r="AF92" s="10" t="str">
        <f t="shared" si="23"/>
        <v/>
      </c>
      <c r="AG92" s="10" t="str">
        <f t="shared" si="24"/>
        <v/>
      </c>
      <c r="AH92" s="10" t="str">
        <f t="shared" si="25"/>
        <v/>
      </c>
      <c r="AI92" s="13" t="str">
        <f t="shared" si="26"/>
        <v>68</v>
      </c>
      <c r="AJ92" s="11">
        <f t="shared" si="27"/>
        <v>68</v>
      </c>
    </row>
    <row r="93" spans="1:36" x14ac:dyDescent="0.25">
      <c r="A93" s="1">
        <v>75</v>
      </c>
      <c r="B93" s="4">
        <v>48</v>
      </c>
      <c r="C93" s="9" t="s">
        <v>166</v>
      </c>
      <c r="D93" s="9" t="s">
        <v>167</v>
      </c>
      <c r="E93" s="9" t="s">
        <v>143</v>
      </c>
      <c r="F93" s="9">
        <v>1249161175</v>
      </c>
      <c r="G93" s="9" t="s">
        <v>158</v>
      </c>
      <c r="H93" s="27"/>
      <c r="I93" s="6">
        <v>6</v>
      </c>
      <c r="J93" s="6">
        <v>6</v>
      </c>
      <c r="K93" s="27"/>
      <c r="L93" s="7">
        <f t="shared" si="28"/>
        <v>0</v>
      </c>
      <c r="M93" s="8" t="str">
        <f>IF(J93=4,RANK(L93,$AA$19:$AA$302,0)+COUNTIF($AA$1:AA92,AA93),"")&amp;IF(J93=5,RANK(L93,$AB$19:$AB$302,0)+COUNTIF($AB$1:AB92,AB93),"")&amp;IF(J93=6,RANK(L93,$AC$19:$AC$302,0)+COUNTIF($AC$1:AC92,AC93),"")&amp;IF(J93=7,RANK(L93,$AD$19:$AD$302,0)+COUNTIF($AD$1:AD92,AD93),"")&amp;IF(J93=8,RANK(L93,$AE$19:$AE$302,0)+COUNTIF($AE$1:AE92,AE93),"")&amp;IF(J93=9,RANK(L93,$AF$19:$AF$302,0)+COUNTIF($AF$1:AF92,AF93),"")&amp;IF(J93=10,RANK(L93,$AG$19:$AG$302,0)+COUNTIF($AG$1:AG92,AG93),"")&amp;IF(J93=11,RANK(L93,$AH$19:$AH$302,0)+COUNTIF($AH$1:AH92,AH93),"")</f>
        <v>75</v>
      </c>
      <c r="N93" s="9" t="s">
        <v>179</v>
      </c>
      <c r="Z93" s="10" t="str">
        <f t="shared" si="17"/>
        <v/>
      </c>
      <c r="AA93" s="10" t="str">
        <f t="shared" si="18"/>
        <v/>
      </c>
      <c r="AB93" s="10" t="str">
        <f t="shared" si="19"/>
        <v/>
      </c>
      <c r="AC93" s="10">
        <f t="shared" si="20"/>
        <v>0</v>
      </c>
      <c r="AD93" s="10" t="str">
        <f t="shared" si="21"/>
        <v/>
      </c>
      <c r="AE93" s="10" t="str">
        <f t="shared" si="22"/>
        <v/>
      </c>
      <c r="AF93" s="10" t="str">
        <f t="shared" si="23"/>
        <v/>
      </c>
      <c r="AG93" s="10" t="str">
        <f t="shared" si="24"/>
        <v/>
      </c>
      <c r="AH93" s="10" t="str">
        <f t="shared" si="25"/>
        <v/>
      </c>
      <c r="AI93" s="13" t="str">
        <f t="shared" si="26"/>
        <v>68</v>
      </c>
      <c r="AJ93" s="11">
        <f t="shared" si="27"/>
        <v>68</v>
      </c>
    </row>
    <row r="94" spans="1:36" x14ac:dyDescent="0.25">
      <c r="A94" s="1">
        <v>76</v>
      </c>
      <c r="B94" s="4">
        <v>48</v>
      </c>
      <c r="C94" s="9" t="s">
        <v>168</v>
      </c>
      <c r="D94" s="9" t="s">
        <v>37</v>
      </c>
      <c r="E94" s="9" t="s">
        <v>45</v>
      </c>
      <c r="F94" s="9">
        <v>916807008</v>
      </c>
      <c r="G94" s="9" t="s">
        <v>158</v>
      </c>
      <c r="H94" s="27"/>
      <c r="I94" s="6">
        <v>6</v>
      </c>
      <c r="J94" s="6">
        <v>6</v>
      </c>
      <c r="K94" s="27"/>
      <c r="L94" s="7">
        <f t="shared" si="28"/>
        <v>0</v>
      </c>
      <c r="M94" s="8" t="str">
        <f>IF(J94=4,RANK(L94,$AA$19:$AA$302,0)+COUNTIF($AA$1:AA93,AA94),"")&amp;IF(J94=5,RANK(L94,$AB$19:$AB$302,0)+COUNTIF($AB$1:AB93,AB94),"")&amp;IF(J94=6,RANK(L94,$AC$19:$AC$302,0)+COUNTIF($AC$1:AC93,AC94),"")&amp;IF(J94=7,RANK(L94,$AD$19:$AD$302,0)+COUNTIF($AD$1:AD93,AD94),"")&amp;IF(J94=8,RANK(L94,$AE$19:$AE$302,0)+COUNTIF($AE$1:AE93,AE94),"")&amp;IF(J94=9,RANK(L94,$AF$19:$AF$302,0)+COUNTIF($AF$1:AF93,AF94),"")&amp;IF(J94=10,RANK(L94,$AG$19:$AG$302,0)+COUNTIF($AG$1:AG93,AG94),"")&amp;IF(J94=11,RANK(L94,$AH$19:$AH$302,0)+COUNTIF($AH$1:AH93,AH94),"")</f>
        <v>76</v>
      </c>
      <c r="N94" s="9" t="s">
        <v>179</v>
      </c>
      <c r="Z94" s="10" t="str">
        <f t="shared" si="17"/>
        <v/>
      </c>
      <c r="AA94" s="10" t="str">
        <f t="shared" si="18"/>
        <v/>
      </c>
      <c r="AB94" s="10" t="str">
        <f t="shared" si="19"/>
        <v/>
      </c>
      <c r="AC94" s="10">
        <f t="shared" si="20"/>
        <v>0</v>
      </c>
      <c r="AD94" s="10" t="str">
        <f t="shared" si="21"/>
        <v/>
      </c>
      <c r="AE94" s="10" t="str">
        <f t="shared" si="22"/>
        <v/>
      </c>
      <c r="AF94" s="10" t="str">
        <f t="shared" si="23"/>
        <v/>
      </c>
      <c r="AG94" s="10" t="str">
        <f t="shared" si="24"/>
        <v/>
      </c>
      <c r="AH94" s="10" t="str">
        <f t="shared" si="25"/>
        <v/>
      </c>
      <c r="AI94" s="13" t="str">
        <f t="shared" si="26"/>
        <v>68</v>
      </c>
      <c r="AJ94" s="11">
        <f t="shared" si="27"/>
        <v>68</v>
      </c>
    </row>
    <row r="95" spans="1:36" x14ac:dyDescent="0.25">
      <c r="A95" s="1">
        <v>77</v>
      </c>
      <c r="B95" s="4">
        <v>48</v>
      </c>
      <c r="C95" s="9" t="s">
        <v>169</v>
      </c>
      <c r="D95" s="9" t="s">
        <v>43</v>
      </c>
      <c r="E95" s="9" t="s">
        <v>41</v>
      </c>
      <c r="F95" s="9">
        <v>334949431</v>
      </c>
      <c r="G95" s="9" t="s">
        <v>158</v>
      </c>
      <c r="H95" s="27"/>
      <c r="I95" s="6">
        <v>6</v>
      </c>
      <c r="J95" s="6">
        <v>6</v>
      </c>
      <c r="K95" s="27"/>
      <c r="L95" s="7">
        <f t="shared" si="28"/>
        <v>0</v>
      </c>
      <c r="M95" s="8" t="str">
        <f>IF(J95=4,RANK(L95,$AA$19:$AA$302,0)+COUNTIF($AA$1:AA94,AA95),"")&amp;IF(J95=5,RANK(L95,$AB$19:$AB$302,0)+COUNTIF($AB$1:AB94,AB95),"")&amp;IF(J95=6,RANK(L95,$AC$19:$AC$302,0)+COUNTIF($AC$1:AC94,AC95),"")&amp;IF(J95=7,RANK(L95,$AD$19:$AD$302,0)+COUNTIF($AD$1:AD94,AD95),"")&amp;IF(J95=8,RANK(L95,$AE$19:$AE$302,0)+COUNTIF($AE$1:AE94,AE95),"")&amp;IF(J95=9,RANK(L95,$AF$19:$AF$302,0)+COUNTIF($AF$1:AF94,AF95),"")&amp;IF(J95=10,RANK(L95,$AG$19:$AG$302,0)+COUNTIF($AG$1:AG94,AG95),"")&amp;IF(J95=11,RANK(L95,$AH$19:$AH$302,0)+COUNTIF($AH$1:AH94,AH95),"")</f>
        <v>77</v>
      </c>
      <c r="N95" s="9" t="s">
        <v>179</v>
      </c>
      <c r="Z95" s="10" t="str">
        <f t="shared" si="17"/>
        <v/>
      </c>
      <c r="AA95" s="10" t="str">
        <f t="shared" si="18"/>
        <v/>
      </c>
      <c r="AB95" s="10" t="str">
        <f t="shared" si="19"/>
        <v/>
      </c>
      <c r="AC95" s="10">
        <f t="shared" si="20"/>
        <v>0</v>
      </c>
      <c r="AD95" s="10" t="str">
        <f t="shared" si="21"/>
        <v/>
      </c>
      <c r="AE95" s="10" t="str">
        <f t="shared" si="22"/>
        <v/>
      </c>
      <c r="AF95" s="10" t="str">
        <f t="shared" si="23"/>
        <v/>
      </c>
      <c r="AG95" s="10" t="str">
        <f t="shared" si="24"/>
        <v/>
      </c>
      <c r="AH95" s="10" t="str">
        <f t="shared" si="25"/>
        <v/>
      </c>
      <c r="AI95" s="13" t="str">
        <f t="shared" si="26"/>
        <v>68</v>
      </c>
      <c r="AJ95" s="11">
        <f t="shared" si="27"/>
        <v>68</v>
      </c>
    </row>
    <row r="96" spans="1:36" x14ac:dyDescent="0.25">
      <c r="A96" s="1">
        <v>78</v>
      </c>
      <c r="B96" s="4">
        <v>48</v>
      </c>
      <c r="C96" s="9" t="s">
        <v>170</v>
      </c>
      <c r="D96" s="9" t="s">
        <v>87</v>
      </c>
      <c r="E96" s="9" t="s">
        <v>104</v>
      </c>
      <c r="F96" s="9">
        <v>2932542539</v>
      </c>
      <c r="G96" s="9" t="s">
        <v>158</v>
      </c>
      <c r="H96" s="27"/>
      <c r="I96" s="6">
        <v>6</v>
      </c>
      <c r="J96" s="6">
        <v>6</v>
      </c>
      <c r="K96" s="27"/>
      <c r="L96" s="7">
        <f t="shared" si="28"/>
        <v>0</v>
      </c>
      <c r="M96" s="8" t="str">
        <f>IF(J96=4,RANK(L96,$AA$19:$AA$302,0)+COUNTIF($AA$1:AA95,AA96),"")&amp;IF(J96=5,RANK(L96,$AB$19:$AB$302,0)+COUNTIF($AB$1:AB95,AB96),"")&amp;IF(J96=6,RANK(L96,$AC$19:$AC$302,0)+COUNTIF($AC$1:AC95,AC96),"")&amp;IF(J96=7,RANK(L96,$AD$19:$AD$302,0)+COUNTIF($AD$1:AD95,AD96),"")&amp;IF(J96=8,RANK(L96,$AE$19:$AE$302,0)+COUNTIF($AE$1:AE95,AE96),"")&amp;IF(J96=9,RANK(L96,$AF$19:$AF$302,0)+COUNTIF($AF$1:AF95,AF96),"")&amp;IF(J96=10,RANK(L96,$AG$19:$AG$302,0)+COUNTIF($AG$1:AG95,AG96),"")&amp;IF(J96=11,RANK(L96,$AH$19:$AH$302,0)+COUNTIF($AH$1:AH95,AH96),"")</f>
        <v>78</v>
      </c>
      <c r="N96" s="9" t="s">
        <v>179</v>
      </c>
      <c r="Z96" s="10" t="str">
        <f t="shared" si="17"/>
        <v/>
      </c>
      <c r="AA96" s="10" t="str">
        <f t="shared" si="18"/>
        <v/>
      </c>
      <c r="AB96" s="10" t="str">
        <f t="shared" si="19"/>
        <v/>
      </c>
      <c r="AC96" s="10">
        <f t="shared" si="20"/>
        <v>0</v>
      </c>
      <c r="AD96" s="10" t="str">
        <f t="shared" si="21"/>
        <v/>
      </c>
      <c r="AE96" s="10" t="str">
        <f t="shared" si="22"/>
        <v/>
      </c>
      <c r="AF96" s="10" t="str">
        <f t="shared" si="23"/>
        <v/>
      </c>
      <c r="AG96" s="10" t="str">
        <f t="shared" si="24"/>
        <v/>
      </c>
      <c r="AH96" s="10" t="str">
        <f t="shared" si="25"/>
        <v/>
      </c>
      <c r="AI96" s="13" t="str">
        <f t="shared" si="26"/>
        <v>68</v>
      </c>
      <c r="AJ96" s="11">
        <f t="shared" si="27"/>
        <v>68</v>
      </c>
    </row>
    <row r="97" spans="1:36" x14ac:dyDescent="0.25">
      <c r="A97" s="1">
        <v>79</v>
      </c>
      <c r="B97" s="4">
        <v>48</v>
      </c>
      <c r="C97" s="9" t="s">
        <v>171</v>
      </c>
      <c r="D97" s="9" t="s">
        <v>85</v>
      </c>
      <c r="E97" s="9" t="s">
        <v>143</v>
      </c>
      <c r="F97" s="9">
        <v>3940158346</v>
      </c>
      <c r="G97" s="9" t="s">
        <v>158</v>
      </c>
      <c r="H97" s="27"/>
      <c r="I97" s="6">
        <v>6</v>
      </c>
      <c r="J97" s="6">
        <v>6</v>
      </c>
      <c r="K97" s="27"/>
      <c r="L97" s="7">
        <f t="shared" si="28"/>
        <v>0</v>
      </c>
      <c r="M97" s="8" t="str">
        <f>IF(J97=4,RANK(L97,$AA$19:$AA$302,0)+COUNTIF($AA$1:AA96,AA97),"")&amp;IF(J97=5,RANK(L97,$AB$19:$AB$302,0)+COUNTIF($AB$1:AB96,AB97),"")&amp;IF(J97=6,RANK(L97,$AC$19:$AC$302,0)+COUNTIF($AC$1:AC96,AC97),"")&amp;IF(J97=7,RANK(L97,$AD$19:$AD$302,0)+COUNTIF($AD$1:AD96,AD97),"")&amp;IF(J97=8,RANK(L97,$AE$19:$AE$302,0)+COUNTIF($AE$1:AE96,AE97),"")&amp;IF(J97=9,RANK(L97,$AF$19:$AF$302,0)+COUNTIF($AF$1:AF96,AF97),"")&amp;IF(J97=10,RANK(L97,$AG$19:$AG$302,0)+COUNTIF($AG$1:AG96,AG97),"")&amp;IF(J97=11,RANK(L97,$AH$19:$AH$302,0)+COUNTIF($AH$1:AH96,AH97),"")</f>
        <v>79</v>
      </c>
      <c r="N97" s="9" t="s">
        <v>179</v>
      </c>
      <c r="Z97" s="10" t="str">
        <f t="shared" si="17"/>
        <v/>
      </c>
      <c r="AA97" s="10" t="str">
        <f t="shared" si="18"/>
        <v/>
      </c>
      <c r="AB97" s="10" t="str">
        <f t="shared" si="19"/>
        <v/>
      </c>
      <c r="AC97" s="10">
        <f t="shared" si="20"/>
        <v>0</v>
      </c>
      <c r="AD97" s="10" t="str">
        <f t="shared" si="21"/>
        <v/>
      </c>
      <c r="AE97" s="10" t="str">
        <f t="shared" si="22"/>
        <v/>
      </c>
      <c r="AF97" s="10" t="str">
        <f t="shared" si="23"/>
        <v/>
      </c>
      <c r="AG97" s="10" t="str">
        <f t="shared" si="24"/>
        <v/>
      </c>
      <c r="AH97" s="10" t="str">
        <f t="shared" si="25"/>
        <v/>
      </c>
      <c r="AI97" s="13" t="str">
        <f t="shared" si="26"/>
        <v>68</v>
      </c>
      <c r="AJ97" s="11">
        <f t="shared" si="27"/>
        <v>68</v>
      </c>
    </row>
    <row r="98" spans="1:36" x14ac:dyDescent="0.25">
      <c r="A98" s="1">
        <v>80</v>
      </c>
      <c r="B98" s="4">
        <v>48</v>
      </c>
      <c r="C98" s="9" t="s">
        <v>172</v>
      </c>
      <c r="D98" s="9" t="s">
        <v>59</v>
      </c>
      <c r="E98" s="9" t="s">
        <v>104</v>
      </c>
      <c r="F98" s="9">
        <v>4083067388</v>
      </c>
      <c r="G98" s="9" t="s">
        <v>28</v>
      </c>
      <c r="H98" s="27"/>
      <c r="I98" s="6">
        <v>6</v>
      </c>
      <c r="J98" s="6">
        <v>6</v>
      </c>
      <c r="K98" s="27"/>
      <c r="L98" s="7">
        <f t="shared" si="28"/>
        <v>0</v>
      </c>
      <c r="M98" s="8" t="str">
        <f>IF(J98=4,RANK(L98,$AA$19:$AA$302,0)+COUNTIF($AA$1:AA97,AA98),"")&amp;IF(J98=5,RANK(L98,$AB$19:$AB$302,0)+COUNTIF($AB$1:AB97,AB98),"")&amp;IF(J98=6,RANK(L98,$AC$19:$AC$302,0)+COUNTIF($AC$1:AC97,AC98),"")&amp;IF(J98=7,RANK(L98,$AD$19:$AD$302,0)+COUNTIF($AD$1:AD97,AD98),"")&amp;IF(J98=8,RANK(L98,$AE$19:$AE$302,0)+COUNTIF($AE$1:AE97,AE98),"")&amp;IF(J98=9,RANK(L98,$AF$19:$AF$302,0)+COUNTIF($AF$1:AF97,AF98),"")&amp;IF(J98=10,RANK(L98,$AG$19:$AG$302,0)+COUNTIF($AG$1:AG97,AG98),"")&amp;IF(J98=11,RANK(L98,$AH$19:$AH$302,0)+COUNTIF($AH$1:AH97,AH98),"")</f>
        <v>80</v>
      </c>
      <c r="N98" s="9" t="s">
        <v>179</v>
      </c>
      <c r="Z98" s="10" t="str">
        <f t="shared" si="17"/>
        <v/>
      </c>
      <c r="AA98" s="10" t="str">
        <f t="shared" si="18"/>
        <v/>
      </c>
      <c r="AB98" s="10" t="str">
        <f t="shared" si="19"/>
        <v/>
      </c>
      <c r="AC98" s="10">
        <f t="shared" si="20"/>
        <v>0</v>
      </c>
      <c r="AD98" s="10" t="str">
        <f t="shared" si="21"/>
        <v/>
      </c>
      <c r="AE98" s="10" t="str">
        <f t="shared" si="22"/>
        <v/>
      </c>
      <c r="AF98" s="10" t="str">
        <f t="shared" si="23"/>
        <v/>
      </c>
      <c r="AG98" s="10" t="str">
        <f t="shared" si="24"/>
        <v/>
      </c>
      <c r="AH98" s="10" t="str">
        <f t="shared" si="25"/>
        <v/>
      </c>
      <c r="AI98" s="13" t="str">
        <f t="shared" si="26"/>
        <v>68</v>
      </c>
      <c r="AJ98" s="11">
        <f t="shared" si="27"/>
        <v>68</v>
      </c>
    </row>
    <row r="99" spans="1:36" x14ac:dyDescent="0.25">
      <c r="A99" s="1">
        <v>81</v>
      </c>
      <c r="B99" s="4">
        <v>48</v>
      </c>
      <c r="C99" s="9" t="s">
        <v>173</v>
      </c>
      <c r="D99" s="9" t="s">
        <v>174</v>
      </c>
      <c r="E99" s="9" t="s">
        <v>104</v>
      </c>
      <c r="F99" s="9">
        <v>1925964142</v>
      </c>
      <c r="G99" s="9" t="s">
        <v>158</v>
      </c>
      <c r="H99" s="27"/>
      <c r="I99" s="6">
        <v>6</v>
      </c>
      <c r="J99" s="6">
        <v>6</v>
      </c>
      <c r="K99" s="27"/>
      <c r="L99" s="7">
        <f t="shared" si="28"/>
        <v>0</v>
      </c>
      <c r="M99" s="8" t="str">
        <f>IF(J99=4,RANK(L99,$AA$19:$AA$302,0)+COUNTIF($AA$1:AA98,AA99),"")&amp;IF(J99=5,RANK(L99,$AB$19:$AB$302,0)+COUNTIF($AB$1:AB98,AB99),"")&amp;IF(J99=6,RANK(L99,$AC$19:$AC$302,0)+COUNTIF($AC$1:AC98,AC99),"")&amp;IF(J99=7,RANK(L99,$AD$19:$AD$302,0)+COUNTIF($AD$1:AD98,AD99),"")&amp;IF(J99=8,RANK(L99,$AE$19:$AE$302,0)+COUNTIF($AE$1:AE98,AE99),"")&amp;IF(J99=9,RANK(L99,$AF$19:$AF$302,0)+COUNTIF($AF$1:AF98,AF99),"")&amp;IF(J99=10,RANK(L99,$AG$19:$AG$302,0)+COUNTIF($AG$1:AG98,AG99),"")&amp;IF(J99=11,RANK(L99,$AH$19:$AH$302,0)+COUNTIF($AH$1:AH98,AH99),"")</f>
        <v>81</v>
      </c>
      <c r="N99" s="9" t="s">
        <v>179</v>
      </c>
      <c r="Z99" s="10" t="str">
        <f t="shared" si="17"/>
        <v/>
      </c>
      <c r="AA99" s="10" t="str">
        <f t="shared" si="18"/>
        <v/>
      </c>
      <c r="AB99" s="10" t="str">
        <f t="shared" si="19"/>
        <v/>
      </c>
      <c r="AC99" s="10">
        <f t="shared" si="20"/>
        <v>0</v>
      </c>
      <c r="AD99" s="10" t="str">
        <f t="shared" si="21"/>
        <v/>
      </c>
      <c r="AE99" s="10" t="str">
        <f t="shared" si="22"/>
        <v/>
      </c>
      <c r="AF99" s="10" t="str">
        <f t="shared" si="23"/>
        <v/>
      </c>
      <c r="AG99" s="10" t="str">
        <f t="shared" si="24"/>
        <v/>
      </c>
      <c r="AH99" s="10" t="str">
        <f t="shared" si="25"/>
        <v/>
      </c>
      <c r="AI99" s="13" t="str">
        <f t="shared" si="26"/>
        <v>68</v>
      </c>
      <c r="AJ99" s="11">
        <f t="shared" si="27"/>
        <v>68</v>
      </c>
    </row>
    <row r="100" spans="1:36" x14ac:dyDescent="0.25">
      <c r="A100" s="1">
        <v>82</v>
      </c>
      <c r="B100" s="4">
        <v>48</v>
      </c>
      <c r="C100" s="9" t="s">
        <v>175</v>
      </c>
      <c r="D100" s="9" t="s">
        <v>98</v>
      </c>
      <c r="E100" s="9" t="s">
        <v>41</v>
      </c>
      <c r="F100" s="9">
        <v>1790461761</v>
      </c>
      <c r="G100" s="9" t="s">
        <v>158</v>
      </c>
      <c r="H100" s="27"/>
      <c r="I100" s="6">
        <v>6</v>
      </c>
      <c r="J100" s="6">
        <v>6</v>
      </c>
      <c r="K100" s="27"/>
      <c r="L100" s="7">
        <f t="shared" si="28"/>
        <v>0</v>
      </c>
      <c r="M100" s="8" t="str">
        <f>IF(J100=4,RANK(L100,$AA$19:$AA$302,0)+COUNTIF($AA$1:AA99,AA100),"")&amp;IF(J100=5,RANK(L100,$AB$19:$AB$302,0)+COUNTIF($AB$1:AB99,AB100),"")&amp;IF(J100=6,RANK(L100,$AC$19:$AC$302,0)+COUNTIF($AC$1:AC99,AC100),"")&amp;IF(J100=7,RANK(L100,$AD$19:$AD$302,0)+COUNTIF($AD$1:AD99,AD100),"")&amp;IF(J100=8,RANK(L100,$AE$19:$AE$302,0)+COUNTIF($AE$1:AE99,AE100),"")&amp;IF(J100=9,RANK(L100,$AF$19:$AF$302,0)+COUNTIF($AF$1:AF99,AF100),"")&amp;IF(J100=10,RANK(L100,$AG$19:$AG$302,0)+COUNTIF($AG$1:AG99,AG100),"")&amp;IF(J100=11,RANK(L100,$AH$19:$AH$302,0)+COUNTIF($AH$1:AH99,AH100),"")</f>
        <v>82</v>
      </c>
      <c r="N100" s="9" t="s">
        <v>179</v>
      </c>
      <c r="Z100" s="10" t="str">
        <f t="shared" si="17"/>
        <v/>
      </c>
      <c r="AA100" s="10" t="str">
        <f t="shared" si="18"/>
        <v/>
      </c>
      <c r="AB100" s="10" t="str">
        <f t="shared" si="19"/>
        <v/>
      </c>
      <c r="AC100" s="10">
        <f t="shared" si="20"/>
        <v>0</v>
      </c>
      <c r="AD100" s="10" t="str">
        <f t="shared" si="21"/>
        <v/>
      </c>
      <c r="AE100" s="10" t="str">
        <f t="shared" si="22"/>
        <v/>
      </c>
      <c r="AF100" s="10" t="str">
        <f t="shared" si="23"/>
        <v/>
      </c>
      <c r="AG100" s="10" t="str">
        <f t="shared" si="24"/>
        <v/>
      </c>
      <c r="AH100" s="10" t="str">
        <f t="shared" si="25"/>
        <v/>
      </c>
      <c r="AI100" s="13" t="str">
        <f t="shared" si="26"/>
        <v>68</v>
      </c>
      <c r="AJ100" s="11">
        <f t="shared" si="27"/>
        <v>68</v>
      </c>
    </row>
  </sheetData>
  <mergeCells count="6">
    <mergeCell ref="A6:B7"/>
    <mergeCell ref="C6:G6"/>
    <mergeCell ref="H6:H7"/>
    <mergeCell ref="I6:J6"/>
    <mergeCell ref="I7:J7"/>
    <mergeCell ref="A16:B16"/>
  </mergeCells>
  <conditionalFormatting sqref="L19:L100">
    <cfRule type="cellIs" dxfId="1" priority="1" operator="greaterThan">
      <formula>100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73"/>
  <sheetViews>
    <sheetView zoomScale="85" zoomScaleNormal="85" workbookViewId="0">
      <selection activeCell="H10" sqref="H10"/>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COUNTIF(J19:J827,4)</f>
        <v>0</v>
      </c>
      <c r="D8" s="17">
        <f>COUNTIF($Z$19:$Z$827,5)</f>
        <v>0</v>
      </c>
      <c r="E8" s="17">
        <f>COUNTIF($Z$19:$Z$827,104)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COUNTIF(J19:J828,5)</f>
        <v>0</v>
      </c>
      <c r="D9" s="17">
        <f>COUNTIF($Z$19:$Z$827,6)</f>
        <v>0</v>
      </c>
      <c r="E9" s="17">
        <f>COUNTIF($Z$19:$Z$827,105)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COUNTIF(J19:J829,6)</f>
        <v>54</v>
      </c>
      <c r="D10" s="17">
        <f>COUNTIF($Z$19:$Z$827,7)</f>
        <v>3</v>
      </c>
      <c r="E10" s="17">
        <f>COUNTIF($Z$19:$Z$827,106)</f>
        <v>9</v>
      </c>
      <c r="F10" s="17">
        <f t="shared" si="2"/>
        <v>12</v>
      </c>
      <c r="G10" s="15">
        <f t="shared" si="0"/>
        <v>42</v>
      </c>
      <c r="H10" s="21">
        <v>25</v>
      </c>
      <c r="I10" s="22"/>
      <c r="J10" s="19">
        <f t="shared" si="1"/>
        <v>24</v>
      </c>
      <c r="Z10" s="10"/>
      <c r="AA10" s="10"/>
      <c r="AB10" s="10"/>
      <c r="AC10" s="10"/>
      <c r="AD10" s="10"/>
      <c r="AE10" s="10"/>
      <c r="AF10" s="10"/>
      <c r="AG10" s="10"/>
      <c r="AH10" s="11"/>
      <c r="AI10" s="11">
        <f t="shared" si="3"/>
        <v>0</v>
      </c>
      <c r="AJ10" s="11">
        <f t="shared" si="3"/>
        <v>24</v>
      </c>
    </row>
    <row r="11" spans="1:36" x14ac:dyDescent="0.25">
      <c r="A11" s="15">
        <v>7</v>
      </c>
      <c r="B11" s="16" t="s">
        <v>23</v>
      </c>
      <c r="C11" s="17">
        <f>COUNTIF(J19:J830,7)</f>
        <v>0</v>
      </c>
      <c r="D11" s="17">
        <f>COUNTIF($Z$19:$Z$827,8)</f>
        <v>0</v>
      </c>
      <c r="E11" s="17">
        <f>COUNTIF($Z$19:$Z$827,107)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COUNTIF(J19:J831,8)</f>
        <v>0</v>
      </c>
      <c r="D12" s="17">
        <f>COUNTIF($Z$19:$Z$827,9)</f>
        <v>0</v>
      </c>
      <c r="E12" s="17">
        <f>COUNTIF($Z$19:$Z$827,108)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COUNTIF(J19:J832,9)</f>
        <v>0</v>
      </c>
      <c r="D13" s="17">
        <f>COUNTIF($Z$19:$Z$827,10)</f>
        <v>0</v>
      </c>
      <c r="E13" s="17">
        <f>COUNTIF($Z$19:$Z$827,109)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COUNTIF(J19:J833,10)</f>
        <v>0</v>
      </c>
      <c r="D14" s="17">
        <f>COUNTIF($Z$19:$Z$827,11)</f>
        <v>0</v>
      </c>
      <c r="E14" s="17">
        <f>COUNTIF($Z$19:$Z$827,110)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COUNTIF(J19:J834,11)</f>
        <v>0</v>
      </c>
      <c r="D15" s="17">
        <f>COUNTIF($Z$19:$Z$827,12)</f>
        <v>0</v>
      </c>
      <c r="E15" s="17">
        <f>COUNTIF($Z$19:$Z$827,111)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54</v>
      </c>
      <c r="D16" s="17">
        <f>COUNTIF($N$19:$N$20,"победитель")</f>
        <v>2</v>
      </c>
      <c r="E16" s="17">
        <f>COUNTIF($N$19:$N$20,"призер")</f>
        <v>0</v>
      </c>
      <c r="F16" s="17">
        <f t="shared" si="2"/>
        <v>2</v>
      </c>
      <c r="G16" s="23">
        <f>SUM(G8:G15)</f>
        <v>42</v>
      </c>
      <c r="H16" s="24"/>
      <c r="I16" s="25"/>
      <c r="J16" s="26">
        <f>SUM(J8:J15)</f>
        <v>24</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180</v>
      </c>
      <c r="D19" s="9" t="s">
        <v>69</v>
      </c>
      <c r="E19" s="9" t="s">
        <v>60</v>
      </c>
      <c r="F19" s="9">
        <v>2571456901</v>
      </c>
      <c r="G19" s="9" t="s">
        <v>28</v>
      </c>
      <c r="H19" s="5"/>
      <c r="I19" s="6">
        <v>6</v>
      </c>
      <c r="J19" s="6">
        <v>6</v>
      </c>
      <c r="K19" s="9">
        <v>22</v>
      </c>
      <c r="L19" s="7">
        <f t="shared" ref="L19:L20" si="4">K19*100/(IF(J19=$A$8,$H$8,IF(J19=$A$9,$H$9,IF(J19=$A$10,$H$10,IF(J19=$A$11,$H$11,IF(J19=$A$12,$H$12,IF(J19=$A$13,$H$13,IF(J19=$A$14,$H$14,$H$15))))))))</f>
        <v>88</v>
      </c>
      <c r="M19" s="8" t="str">
        <f>IF(J19=4,RANK(L19,$AA$19:$AA$302,0)+COUNTIF($AA$1:AA18,AA19),"")&amp;IF(J19=5,RANK(L19,$AB$19:$AB$302,0)+COUNTIF($AB$1:AB18,AB19),"")&amp;IF(J19=6,RANK(L19,$AC$19:$AC$302,0)+COUNTIF($AC$1:AC18,AC19),"")&amp;IF(J19=7,RANK(L19,$AD$19:$AD$302,0)+COUNTIF($AD$1:AD18,AD19),"")&amp;IF(J19=8,RANK(L19,$AE$19:$AE$302,0)+COUNTIF($AE$1:AE18,AE19),"")&amp;IF(J19=9,RANK(L19,$AF$19:$AF$302,0)+COUNTIF($AF$1:AF18,AF19),"")&amp;IF(J19=10,RANK(L19,$AG$19:$AG$302,0)+COUNTIF($AG$1:AG18,AG19),"")&amp;IF(J19=11,RANK(L19,$AH$19:$AH$302,0)+COUNTIF($AH$1:AH18,AH19),"")</f>
        <v>1</v>
      </c>
      <c r="N19" s="9" t="s">
        <v>176</v>
      </c>
      <c r="Z19" s="10">
        <f>IF(N19="победитель",1+J19,IF(N19="призер",100+J19,""))</f>
        <v>7</v>
      </c>
      <c r="AA19" s="10" t="str">
        <f>IF(J19=4,L19,"")</f>
        <v/>
      </c>
      <c r="AB19" s="10" t="str">
        <f>IF(J19=5,L19,"")</f>
        <v/>
      </c>
      <c r="AC19" s="10">
        <f>IF(J19=6,L19,"")</f>
        <v>88</v>
      </c>
      <c r="AD19" s="10" t="str">
        <f>IF(J19=7,L19,"")</f>
        <v/>
      </c>
      <c r="AE19" s="10" t="str">
        <f>IF(J19=8,L19,"")</f>
        <v/>
      </c>
      <c r="AF19" s="10" t="str">
        <f>IF(J19=9,L19,"")</f>
        <v/>
      </c>
      <c r="AG19" s="10" t="str">
        <f>IF(J19=10,L19,"")</f>
        <v/>
      </c>
      <c r="AH19" s="10" t="str">
        <f>IF(J19=11,L19,"")</f>
        <v/>
      </c>
      <c r="AI19" s="13" t="str">
        <f>IF(J19=4,RANK(L19,$AA$19:$AA$302,0),"")&amp;IF(J19=5,RANK(L19,$AB$19:$AB$302,0),"")&amp;IF(J19=6,RANK(L19,$AC$19:$AC$302,0),"")&amp;IF(J19=7,RANK(L19,$AD$19:$AD$302,0),"")&amp;IF(J19=8,RANK(L19,$AE$19:$AE$302,0),"")&amp;IF(J19=9,RANK(L19,$AF$19:$AF$302,0),"")&amp;IF(J19=10,RANK(L19,$AG$19:$AG$302,0),"")&amp;IF(J19=11,RANK(L19,$AH$19:$AH$302,0),"")</f>
        <v>1</v>
      </c>
      <c r="AJ19" s="11">
        <f>AI19+1-1</f>
        <v>1</v>
      </c>
    </row>
    <row r="20" spans="1:36" x14ac:dyDescent="0.25">
      <c r="A20" s="1">
        <v>2</v>
      </c>
      <c r="B20" s="4">
        <v>48</v>
      </c>
      <c r="C20" s="9" t="s">
        <v>97</v>
      </c>
      <c r="D20" s="9" t="s">
        <v>59</v>
      </c>
      <c r="E20" s="9" t="s">
        <v>50</v>
      </c>
      <c r="F20" s="9">
        <v>3936545020</v>
      </c>
      <c r="G20" s="9" t="s">
        <v>35</v>
      </c>
      <c r="H20" s="27"/>
      <c r="I20" s="6">
        <v>6</v>
      </c>
      <c r="J20" s="6">
        <v>6</v>
      </c>
      <c r="K20" s="9">
        <v>20</v>
      </c>
      <c r="L20" s="7">
        <f t="shared" si="4"/>
        <v>80</v>
      </c>
      <c r="M20" s="8" t="str">
        <f>IF(J20=4,RANK(L20,$AA$19:$AA$302,0)+COUNTIF($AA$1:AA19,AA20),"")&amp;IF(J20=5,RANK(L20,$AB$19:$AB$302,0)+COUNTIF($AB$1:AB19,AB20),"")&amp;IF(J20=6,RANK(L20,$AC$19:$AC$302,0)+COUNTIF($AC$1:AC19,AC20),"")&amp;IF(J20=7,RANK(L20,$AD$19:$AD$302,0)+COUNTIF($AD$1:AD19,AD20),"")&amp;IF(J20=8,RANK(L20,$AE$19:$AE$302,0)+COUNTIF($AE$1:AE19,AE20),"")&amp;IF(J20=9,RANK(L20,$AF$19:$AF$302,0)+COUNTIF($AF$1:AF19,AF20),"")&amp;IF(J20=10,RANK(L20,$AG$19:$AG$302,0)+COUNTIF($AG$1:AG19,AG20),"")&amp;IF(J20=11,RANK(L20,$AH$19:$AH$302,0)+COUNTIF($AH$1:AH19,AH20),"")</f>
        <v>2</v>
      </c>
      <c r="N20" s="9" t="s">
        <v>176</v>
      </c>
      <c r="Z20" s="10">
        <f t="shared" ref="Z20:Z73" si="5">IF(N20="победитель",1+J20,IF(N20="призер",100+J20,""))</f>
        <v>7</v>
      </c>
      <c r="AA20" s="10" t="str">
        <f t="shared" ref="AA20:AA73" si="6">IF(J20=4,L20,"")</f>
        <v/>
      </c>
      <c r="AB20" s="10" t="str">
        <f t="shared" ref="AB20:AB73" si="7">IF(J20=5,L20,"")</f>
        <v/>
      </c>
      <c r="AC20" s="10">
        <f t="shared" ref="AC20:AC73" si="8">IF(J20=6,L20,"")</f>
        <v>80</v>
      </c>
      <c r="AD20" s="10" t="str">
        <f t="shared" ref="AD20:AD73" si="9">IF(J20=7,L20,"")</f>
        <v/>
      </c>
      <c r="AE20" s="10" t="str">
        <f t="shared" ref="AE20:AE73" si="10">IF(J20=8,L20,"")</f>
        <v/>
      </c>
      <c r="AF20" s="10" t="str">
        <f t="shared" ref="AF20:AF73" si="11">IF(J20=9,L20,"")</f>
        <v/>
      </c>
      <c r="AG20" s="10" t="str">
        <f t="shared" ref="AG20:AG73" si="12">IF(J20=10,L20,"")</f>
        <v/>
      </c>
      <c r="AH20" s="10" t="str">
        <f t="shared" ref="AH20:AH73" si="13">IF(J20=11,L20,"")</f>
        <v/>
      </c>
      <c r="AI20" s="13" t="str">
        <f t="shared" ref="AI20:AI73" si="14">IF(J20=4,RANK(L20,$AA$19:$AA$302,0),"")&amp;IF(J20=5,RANK(L20,$AB$19:$AB$302,0),"")&amp;IF(J20=6,RANK(L20,$AC$19:$AC$302,0),"")&amp;IF(J20=7,RANK(L20,$AD$19:$AD$302,0),"")&amp;IF(J20=8,RANK(L20,$AE$19:$AE$302,0),"")&amp;IF(J20=9,RANK(L20,$AF$19:$AF$302,0),"")&amp;IF(J20=10,RANK(L20,$AG$19:$AG$302,0),"")&amp;IF(J20=11,RANK(L20,$AH$19:$AH$302,0),"")</f>
        <v>2</v>
      </c>
      <c r="AJ20" s="11">
        <f t="shared" ref="AJ20:AJ73" si="15">AI20+1-1</f>
        <v>2</v>
      </c>
    </row>
    <row r="21" spans="1:36" x14ac:dyDescent="0.25">
      <c r="A21" s="1">
        <v>3</v>
      </c>
      <c r="B21" s="4">
        <v>48</v>
      </c>
      <c r="C21" s="9" t="s">
        <v>181</v>
      </c>
      <c r="D21" s="9" t="s">
        <v>40</v>
      </c>
      <c r="E21" s="9" t="s">
        <v>38</v>
      </c>
      <c r="F21" s="9">
        <v>3989777637</v>
      </c>
      <c r="G21" s="9" t="s">
        <v>35</v>
      </c>
      <c r="H21" s="27"/>
      <c r="I21" s="6">
        <v>6</v>
      </c>
      <c r="J21" s="6">
        <v>6</v>
      </c>
      <c r="K21" s="9">
        <v>18</v>
      </c>
      <c r="L21" s="7">
        <f t="shared" ref="L21:L72" si="16">K21*100/(IF(J21=$A$8,$H$8,IF(J21=$A$9,$H$9,IF(J21=$A$10,$H$10,IF(J21=$A$11,$H$11,IF(J21=$A$12,$H$12,IF(J21=$A$13,$H$13,IF(J21=$A$14,$H$14,$H$15))))))))</f>
        <v>72</v>
      </c>
      <c r="M21" s="8" t="str">
        <f>IF(J21=4,RANK(L21,$AA$19:$AA$302,0)+COUNTIF($AA$1:AA20,AA21),"")&amp;IF(J21=5,RANK(L21,$AB$19:$AB$302,0)+COUNTIF($AB$1:AB20,AB21),"")&amp;IF(J21=6,RANK(L21,$AC$19:$AC$302,0)+COUNTIF($AC$1:AC20,AC21),"")&amp;IF(J21=7,RANK(L21,$AD$19:$AD$302,0)+COUNTIF($AD$1:AD20,AD21),"")&amp;IF(J21=8,RANK(L21,$AE$19:$AE$302,0)+COUNTIF($AE$1:AE20,AE21),"")&amp;IF(J21=9,RANK(L21,$AF$19:$AF$302,0)+COUNTIF($AF$1:AF20,AF21),"")&amp;IF(J21=10,RANK(L21,$AG$19:$AG$302,0)+COUNTIF($AG$1:AG20,AG21),"")&amp;IF(J21=11,RANK(L21,$AH$19:$AH$302,0)+COUNTIF($AH$1:AH20,AH21),"")</f>
        <v>3</v>
      </c>
      <c r="N21" s="9" t="s">
        <v>177</v>
      </c>
      <c r="Z21" s="10">
        <f t="shared" si="5"/>
        <v>106</v>
      </c>
      <c r="AA21" s="10" t="str">
        <f t="shared" si="6"/>
        <v/>
      </c>
      <c r="AB21" s="10" t="str">
        <f t="shared" si="7"/>
        <v/>
      </c>
      <c r="AC21" s="10">
        <f t="shared" si="8"/>
        <v>72</v>
      </c>
      <c r="AD21" s="10" t="str">
        <f t="shared" si="9"/>
        <v/>
      </c>
      <c r="AE21" s="10" t="str">
        <f t="shared" si="10"/>
        <v/>
      </c>
      <c r="AF21" s="10" t="str">
        <f t="shared" si="11"/>
        <v/>
      </c>
      <c r="AG21" s="10" t="str">
        <f t="shared" si="12"/>
        <v/>
      </c>
      <c r="AH21" s="10" t="str">
        <f t="shared" si="13"/>
        <v/>
      </c>
      <c r="AI21" s="13" t="str">
        <f t="shared" si="14"/>
        <v>3</v>
      </c>
      <c r="AJ21" s="11">
        <f t="shared" si="15"/>
        <v>3</v>
      </c>
    </row>
    <row r="22" spans="1:36" x14ac:dyDescent="0.25">
      <c r="A22" s="1">
        <v>4</v>
      </c>
      <c r="B22" s="4">
        <v>48</v>
      </c>
      <c r="C22" s="9" t="s">
        <v>182</v>
      </c>
      <c r="D22" s="9" t="s">
        <v>183</v>
      </c>
      <c r="E22" s="9" t="s">
        <v>54</v>
      </c>
      <c r="F22" s="9">
        <v>3362927130</v>
      </c>
      <c r="G22" s="9" t="s">
        <v>28</v>
      </c>
      <c r="H22" s="27"/>
      <c r="I22" s="6">
        <v>6</v>
      </c>
      <c r="J22" s="6">
        <v>6</v>
      </c>
      <c r="K22" s="9">
        <v>18</v>
      </c>
      <c r="L22" s="7">
        <f t="shared" si="16"/>
        <v>72</v>
      </c>
      <c r="M22" s="8" t="str">
        <f>IF(J22=4,RANK(L22,$AA$19:$AA$302,0)+COUNTIF($AA$1:AA21,AA22),"")&amp;IF(J22=5,RANK(L22,$AB$19:$AB$302,0)+COUNTIF($AB$1:AB21,AB22),"")&amp;IF(J22=6,RANK(L22,$AC$19:$AC$302,0)+COUNTIF($AC$1:AC21,AC22),"")&amp;IF(J22=7,RANK(L22,$AD$19:$AD$302,0)+COUNTIF($AD$1:AD21,AD22),"")&amp;IF(J22=8,RANK(L22,$AE$19:$AE$302,0)+COUNTIF($AE$1:AE21,AE22),"")&amp;IF(J22=9,RANK(L22,$AF$19:$AF$302,0)+COUNTIF($AF$1:AF21,AF22),"")&amp;IF(J22=10,RANK(L22,$AG$19:$AG$302,0)+COUNTIF($AG$1:AG21,AG22),"")&amp;IF(J22=11,RANK(L22,$AH$19:$AH$302,0)+COUNTIF($AH$1:AH21,AH22),"")</f>
        <v>4</v>
      </c>
      <c r="N22" s="9" t="s">
        <v>178</v>
      </c>
      <c r="Z22" s="10" t="str">
        <f t="shared" si="5"/>
        <v/>
      </c>
      <c r="AA22" s="10" t="str">
        <f t="shared" si="6"/>
        <v/>
      </c>
      <c r="AB22" s="10" t="str">
        <f t="shared" si="7"/>
        <v/>
      </c>
      <c r="AC22" s="10">
        <f t="shared" si="8"/>
        <v>72</v>
      </c>
      <c r="AD22" s="10" t="str">
        <f t="shared" si="9"/>
        <v/>
      </c>
      <c r="AE22" s="10" t="str">
        <f t="shared" si="10"/>
        <v/>
      </c>
      <c r="AF22" s="10" t="str">
        <f t="shared" si="11"/>
        <v/>
      </c>
      <c r="AG22" s="10" t="str">
        <f t="shared" si="12"/>
        <v/>
      </c>
      <c r="AH22" s="10" t="str">
        <f t="shared" si="13"/>
        <v/>
      </c>
      <c r="AI22" s="13" t="str">
        <f t="shared" si="14"/>
        <v>3</v>
      </c>
      <c r="AJ22" s="11">
        <f t="shared" si="15"/>
        <v>3</v>
      </c>
    </row>
    <row r="23" spans="1:36" x14ac:dyDescent="0.25">
      <c r="A23" s="1">
        <v>5</v>
      </c>
      <c r="B23" s="4">
        <v>48</v>
      </c>
      <c r="C23" s="9" t="s">
        <v>184</v>
      </c>
      <c r="D23" s="9" t="s">
        <v>40</v>
      </c>
      <c r="E23" s="9" t="s">
        <v>31</v>
      </c>
      <c r="F23" s="9">
        <v>360825371</v>
      </c>
      <c r="G23" s="9" t="s">
        <v>35</v>
      </c>
      <c r="H23" s="27"/>
      <c r="I23" s="6">
        <v>6</v>
      </c>
      <c r="J23" s="6">
        <v>6</v>
      </c>
      <c r="K23" s="9">
        <v>17</v>
      </c>
      <c r="L23" s="7">
        <f t="shared" si="16"/>
        <v>68</v>
      </c>
      <c r="M23" s="8" t="str">
        <f>IF(J23=4,RANK(L23,$AA$19:$AA$302,0)+COUNTIF($AA$1:AA22,AA23),"")&amp;IF(J23=5,RANK(L23,$AB$19:$AB$302,0)+COUNTIF($AB$1:AB22,AB23),"")&amp;IF(J23=6,RANK(L23,$AC$19:$AC$302,0)+COUNTIF($AC$1:AC22,AC23),"")&amp;IF(J23=7,RANK(L23,$AD$19:$AD$302,0)+COUNTIF($AD$1:AD22,AD23),"")&amp;IF(J23=8,RANK(L23,$AE$19:$AE$302,0)+COUNTIF($AE$1:AE22,AE23),"")&amp;IF(J23=9,RANK(L23,$AF$19:$AF$302,0)+COUNTIF($AF$1:AF22,AF23),"")&amp;IF(J23=10,RANK(L23,$AG$19:$AG$302,0)+COUNTIF($AG$1:AG22,AG23),"")&amp;IF(J23=11,RANK(L23,$AH$19:$AH$302,0)+COUNTIF($AH$1:AH22,AH23),"")</f>
        <v>5</v>
      </c>
      <c r="N23" s="9" t="s">
        <v>177</v>
      </c>
      <c r="Z23" s="10">
        <f t="shared" si="5"/>
        <v>106</v>
      </c>
      <c r="AA23" s="10" t="str">
        <f t="shared" si="6"/>
        <v/>
      </c>
      <c r="AB23" s="10" t="str">
        <f t="shared" si="7"/>
        <v/>
      </c>
      <c r="AC23" s="10">
        <f t="shared" si="8"/>
        <v>68</v>
      </c>
      <c r="AD23" s="10" t="str">
        <f t="shared" si="9"/>
        <v/>
      </c>
      <c r="AE23" s="10" t="str">
        <f t="shared" si="10"/>
        <v/>
      </c>
      <c r="AF23" s="10" t="str">
        <f t="shared" si="11"/>
        <v/>
      </c>
      <c r="AG23" s="10" t="str">
        <f t="shared" si="12"/>
        <v/>
      </c>
      <c r="AH23" s="10" t="str">
        <f t="shared" si="13"/>
        <v/>
      </c>
      <c r="AI23" s="13" t="str">
        <f t="shared" si="14"/>
        <v>5</v>
      </c>
      <c r="AJ23" s="11">
        <f t="shared" si="15"/>
        <v>5</v>
      </c>
    </row>
    <row r="24" spans="1:36" x14ac:dyDescent="0.25">
      <c r="A24" s="1">
        <v>6</v>
      </c>
      <c r="B24" s="4">
        <v>48</v>
      </c>
      <c r="C24" s="9" t="s">
        <v>185</v>
      </c>
      <c r="D24" s="9" t="s">
        <v>103</v>
      </c>
      <c r="E24" s="9" t="s">
        <v>31</v>
      </c>
      <c r="F24" s="9">
        <v>758192989</v>
      </c>
      <c r="G24" s="9" t="s">
        <v>65</v>
      </c>
      <c r="H24" s="27"/>
      <c r="I24" s="6">
        <v>6</v>
      </c>
      <c r="J24" s="6">
        <v>6</v>
      </c>
      <c r="K24" s="9">
        <v>17</v>
      </c>
      <c r="L24" s="7">
        <f t="shared" si="16"/>
        <v>68</v>
      </c>
      <c r="M24" s="8" t="str">
        <f>IF(J24=4,RANK(L24,$AA$19:$AA$302,0)+COUNTIF($AA$1:AA23,AA24),"")&amp;IF(J24=5,RANK(L24,$AB$19:$AB$302,0)+COUNTIF($AB$1:AB23,AB24),"")&amp;IF(J24=6,RANK(L24,$AC$19:$AC$302,0)+COUNTIF($AC$1:AC23,AC24),"")&amp;IF(J24=7,RANK(L24,$AD$19:$AD$302,0)+COUNTIF($AD$1:AD23,AD24),"")&amp;IF(J24=8,RANK(L24,$AE$19:$AE$302,0)+COUNTIF($AE$1:AE23,AE24),"")&amp;IF(J24=9,RANK(L24,$AF$19:$AF$302,0)+COUNTIF($AF$1:AF23,AF24),"")&amp;IF(J24=10,RANK(L24,$AG$19:$AG$302,0)+COUNTIF($AG$1:AG23,AG24),"")&amp;IF(J24=11,RANK(L24,$AH$19:$AH$302,0)+COUNTIF($AH$1:AH23,AH24),"")</f>
        <v>6</v>
      </c>
      <c r="N24" s="9" t="s">
        <v>176</v>
      </c>
      <c r="Z24" s="10">
        <f t="shared" si="5"/>
        <v>7</v>
      </c>
      <c r="AA24" s="10" t="str">
        <f t="shared" si="6"/>
        <v/>
      </c>
      <c r="AB24" s="10" t="str">
        <f t="shared" si="7"/>
        <v/>
      </c>
      <c r="AC24" s="10">
        <f t="shared" si="8"/>
        <v>68</v>
      </c>
      <c r="AD24" s="10" t="str">
        <f t="shared" si="9"/>
        <v/>
      </c>
      <c r="AE24" s="10" t="str">
        <f t="shared" si="10"/>
        <v/>
      </c>
      <c r="AF24" s="10" t="str">
        <f t="shared" si="11"/>
        <v/>
      </c>
      <c r="AG24" s="10" t="str">
        <f t="shared" si="12"/>
        <v/>
      </c>
      <c r="AH24" s="10" t="str">
        <f t="shared" si="13"/>
        <v/>
      </c>
      <c r="AI24" s="13" t="str">
        <f t="shared" si="14"/>
        <v>5</v>
      </c>
      <c r="AJ24" s="11">
        <f t="shared" si="15"/>
        <v>5</v>
      </c>
    </row>
    <row r="25" spans="1:36" x14ac:dyDescent="0.25">
      <c r="A25" s="1">
        <v>7</v>
      </c>
      <c r="B25" s="4">
        <v>48</v>
      </c>
      <c r="C25" s="9" t="s">
        <v>186</v>
      </c>
      <c r="D25" s="9" t="s">
        <v>154</v>
      </c>
      <c r="E25" s="9" t="s">
        <v>54</v>
      </c>
      <c r="F25" s="9">
        <v>3770172369</v>
      </c>
      <c r="G25" s="9" t="s">
        <v>35</v>
      </c>
      <c r="H25" s="27"/>
      <c r="I25" s="6">
        <v>6</v>
      </c>
      <c r="J25" s="6">
        <v>6</v>
      </c>
      <c r="K25" s="9">
        <v>17</v>
      </c>
      <c r="L25" s="7">
        <f t="shared" si="16"/>
        <v>68</v>
      </c>
      <c r="M25" s="8" t="str">
        <f>IF(J25=4,RANK(L25,$AA$19:$AA$302,0)+COUNTIF($AA$1:AA24,AA25),"")&amp;IF(J25=5,RANK(L25,$AB$19:$AB$302,0)+COUNTIF($AB$1:AB24,AB25),"")&amp;IF(J25=6,RANK(L25,$AC$19:$AC$302,0)+COUNTIF($AC$1:AC24,AC25),"")&amp;IF(J25=7,RANK(L25,$AD$19:$AD$302,0)+COUNTIF($AD$1:AD24,AD25),"")&amp;IF(J25=8,RANK(L25,$AE$19:$AE$302,0)+COUNTIF($AE$1:AE24,AE25),"")&amp;IF(J25=9,RANK(L25,$AF$19:$AF$302,0)+COUNTIF($AF$1:AF24,AF25),"")&amp;IF(J25=10,RANK(L25,$AG$19:$AG$302,0)+COUNTIF($AG$1:AG24,AG25),"")&amp;IF(J25=11,RANK(L25,$AH$19:$AH$302,0)+COUNTIF($AH$1:AH24,AH25),"")</f>
        <v>7</v>
      </c>
      <c r="N25" s="9" t="s">
        <v>177</v>
      </c>
      <c r="Z25" s="10">
        <f t="shared" si="5"/>
        <v>106</v>
      </c>
      <c r="AA25" s="10" t="str">
        <f t="shared" si="6"/>
        <v/>
      </c>
      <c r="AB25" s="10" t="str">
        <f t="shared" si="7"/>
        <v/>
      </c>
      <c r="AC25" s="10">
        <f t="shared" si="8"/>
        <v>68</v>
      </c>
      <c r="AD25" s="10" t="str">
        <f t="shared" si="9"/>
        <v/>
      </c>
      <c r="AE25" s="10" t="str">
        <f t="shared" si="10"/>
        <v/>
      </c>
      <c r="AF25" s="10" t="str">
        <f t="shared" si="11"/>
        <v/>
      </c>
      <c r="AG25" s="10" t="str">
        <f t="shared" si="12"/>
        <v/>
      </c>
      <c r="AH25" s="10" t="str">
        <f t="shared" si="13"/>
        <v/>
      </c>
      <c r="AI25" s="13" t="str">
        <f t="shared" si="14"/>
        <v>5</v>
      </c>
      <c r="AJ25" s="11">
        <f t="shared" si="15"/>
        <v>5</v>
      </c>
    </row>
    <row r="26" spans="1:36" x14ac:dyDescent="0.25">
      <c r="A26" s="1">
        <v>8</v>
      </c>
      <c r="B26" s="4">
        <v>48</v>
      </c>
      <c r="C26" s="9" t="s">
        <v>187</v>
      </c>
      <c r="D26" s="9" t="s">
        <v>94</v>
      </c>
      <c r="E26" s="9" t="s">
        <v>41</v>
      </c>
      <c r="F26" s="9">
        <v>890707586</v>
      </c>
      <c r="G26" s="9" t="s">
        <v>65</v>
      </c>
      <c r="H26" s="27"/>
      <c r="I26" s="6">
        <v>6</v>
      </c>
      <c r="J26" s="6">
        <v>6</v>
      </c>
      <c r="K26" s="9">
        <v>17</v>
      </c>
      <c r="L26" s="7">
        <f t="shared" si="16"/>
        <v>68</v>
      </c>
      <c r="M26" s="8" t="str">
        <f>IF(J26=4,RANK(L26,$AA$19:$AA$302,0)+COUNTIF($AA$1:AA25,AA26),"")&amp;IF(J26=5,RANK(L26,$AB$19:$AB$302,0)+COUNTIF($AB$1:AB25,AB26),"")&amp;IF(J26=6,RANK(L26,$AC$19:$AC$302,0)+COUNTIF($AC$1:AC25,AC26),"")&amp;IF(J26=7,RANK(L26,$AD$19:$AD$302,0)+COUNTIF($AD$1:AD25,AD26),"")&amp;IF(J26=8,RANK(L26,$AE$19:$AE$302,0)+COUNTIF($AE$1:AE25,AE26),"")&amp;IF(J26=9,RANK(L26,$AF$19:$AF$302,0)+COUNTIF($AF$1:AF25,AF26),"")&amp;IF(J26=10,RANK(L26,$AG$19:$AG$302,0)+COUNTIF($AG$1:AG25,AG26),"")&amp;IF(J26=11,RANK(L26,$AH$19:$AH$302,0)+COUNTIF($AH$1:AH25,AH26),"")</f>
        <v>8</v>
      </c>
      <c r="N26" s="9" t="s">
        <v>177</v>
      </c>
      <c r="Z26" s="10">
        <f t="shared" si="5"/>
        <v>106</v>
      </c>
      <c r="AA26" s="10" t="str">
        <f t="shared" si="6"/>
        <v/>
      </c>
      <c r="AB26" s="10" t="str">
        <f t="shared" si="7"/>
        <v/>
      </c>
      <c r="AC26" s="10">
        <f t="shared" si="8"/>
        <v>68</v>
      </c>
      <c r="AD26" s="10" t="str">
        <f t="shared" si="9"/>
        <v/>
      </c>
      <c r="AE26" s="10" t="str">
        <f t="shared" si="10"/>
        <v/>
      </c>
      <c r="AF26" s="10" t="str">
        <f t="shared" si="11"/>
        <v/>
      </c>
      <c r="AG26" s="10" t="str">
        <f t="shared" si="12"/>
        <v/>
      </c>
      <c r="AH26" s="10" t="str">
        <f t="shared" si="13"/>
        <v/>
      </c>
      <c r="AI26" s="13" t="str">
        <f t="shared" si="14"/>
        <v>5</v>
      </c>
      <c r="AJ26" s="11">
        <f t="shared" si="15"/>
        <v>5</v>
      </c>
    </row>
    <row r="27" spans="1:36" x14ac:dyDescent="0.25">
      <c r="A27" s="1">
        <v>9</v>
      </c>
      <c r="B27" s="4">
        <v>48</v>
      </c>
      <c r="C27" s="9" t="s">
        <v>55</v>
      </c>
      <c r="D27" s="9" t="s">
        <v>40</v>
      </c>
      <c r="E27" s="9" t="s">
        <v>188</v>
      </c>
      <c r="F27" s="9">
        <v>3333012008</v>
      </c>
      <c r="G27" s="9" t="s">
        <v>28</v>
      </c>
      <c r="H27" s="27"/>
      <c r="I27" s="6">
        <v>6</v>
      </c>
      <c r="J27" s="6">
        <v>6</v>
      </c>
      <c r="K27" s="9">
        <v>16</v>
      </c>
      <c r="L27" s="7">
        <f t="shared" si="16"/>
        <v>64</v>
      </c>
      <c r="M27" s="8" t="str">
        <f>IF(J27=4,RANK(L27,$AA$19:$AA$302,0)+COUNTIF($AA$1:AA26,AA27),"")&amp;IF(J27=5,RANK(L27,$AB$19:$AB$302,0)+COUNTIF($AB$1:AB26,AB27),"")&amp;IF(J27=6,RANK(L27,$AC$19:$AC$302,0)+COUNTIF($AC$1:AC26,AC27),"")&amp;IF(J27=7,RANK(L27,$AD$19:$AD$302,0)+COUNTIF($AD$1:AD26,AD27),"")&amp;IF(J27=8,RANK(L27,$AE$19:$AE$302,0)+COUNTIF($AE$1:AE26,AE27),"")&amp;IF(J27=9,RANK(L27,$AF$19:$AF$302,0)+COUNTIF($AF$1:AF26,AF27),"")&amp;IF(J27=10,RANK(L27,$AG$19:$AG$302,0)+COUNTIF($AG$1:AG26,AG27),"")&amp;IF(J27=11,RANK(L27,$AH$19:$AH$302,0)+COUNTIF($AH$1:AH26,AH27),"")</f>
        <v>9</v>
      </c>
      <c r="N27" s="9" t="s">
        <v>178</v>
      </c>
      <c r="Z27" s="10" t="str">
        <f t="shared" si="5"/>
        <v/>
      </c>
      <c r="AA27" s="10" t="str">
        <f t="shared" si="6"/>
        <v/>
      </c>
      <c r="AB27" s="10" t="str">
        <f t="shared" si="7"/>
        <v/>
      </c>
      <c r="AC27" s="10">
        <f t="shared" si="8"/>
        <v>64</v>
      </c>
      <c r="AD27" s="10" t="str">
        <f t="shared" si="9"/>
        <v/>
      </c>
      <c r="AE27" s="10" t="str">
        <f t="shared" si="10"/>
        <v/>
      </c>
      <c r="AF27" s="10" t="str">
        <f t="shared" si="11"/>
        <v/>
      </c>
      <c r="AG27" s="10" t="str">
        <f t="shared" si="12"/>
        <v/>
      </c>
      <c r="AH27" s="10" t="str">
        <f t="shared" si="13"/>
        <v/>
      </c>
      <c r="AI27" s="13" t="str">
        <f t="shared" si="14"/>
        <v>9</v>
      </c>
      <c r="AJ27" s="11">
        <f t="shared" si="15"/>
        <v>9</v>
      </c>
    </row>
    <row r="28" spans="1:36" x14ac:dyDescent="0.25">
      <c r="A28" s="1">
        <v>10</v>
      </c>
      <c r="B28" s="4">
        <v>48</v>
      </c>
      <c r="C28" s="9" t="s">
        <v>189</v>
      </c>
      <c r="D28" s="9" t="s">
        <v>183</v>
      </c>
      <c r="E28" s="9" t="s">
        <v>41</v>
      </c>
      <c r="F28" s="9">
        <v>3029145439</v>
      </c>
      <c r="G28" s="9" t="s">
        <v>65</v>
      </c>
      <c r="H28" s="27"/>
      <c r="I28" s="6">
        <v>6</v>
      </c>
      <c r="J28" s="6">
        <v>6</v>
      </c>
      <c r="K28" s="9">
        <v>14</v>
      </c>
      <c r="L28" s="7">
        <f t="shared" si="16"/>
        <v>56</v>
      </c>
      <c r="M28" s="8" t="str">
        <f>IF(J28=4,RANK(L28,$AA$19:$AA$302,0)+COUNTIF($AA$1:AA27,AA28),"")&amp;IF(J28=5,RANK(L28,$AB$19:$AB$302,0)+COUNTIF($AB$1:AB27,AB28),"")&amp;IF(J28=6,RANK(L28,$AC$19:$AC$302,0)+COUNTIF($AC$1:AC27,AC28),"")&amp;IF(J28=7,RANK(L28,$AD$19:$AD$302,0)+COUNTIF($AD$1:AD27,AD28),"")&amp;IF(J28=8,RANK(L28,$AE$19:$AE$302,0)+COUNTIF($AE$1:AE27,AE28),"")&amp;IF(J28=9,RANK(L28,$AF$19:$AF$302,0)+COUNTIF($AF$1:AF27,AF28),"")&amp;IF(J28=10,RANK(L28,$AG$19:$AG$302,0)+COUNTIF($AG$1:AG27,AG28),"")&amp;IF(J28=11,RANK(L28,$AH$19:$AH$302,0)+COUNTIF($AH$1:AH27,AH28),"")</f>
        <v>10</v>
      </c>
      <c r="N28" s="9" t="s">
        <v>177</v>
      </c>
      <c r="Z28" s="10">
        <f t="shared" si="5"/>
        <v>106</v>
      </c>
      <c r="AA28" s="10" t="str">
        <f t="shared" si="6"/>
        <v/>
      </c>
      <c r="AB28" s="10" t="str">
        <f t="shared" si="7"/>
        <v/>
      </c>
      <c r="AC28" s="10">
        <f t="shared" si="8"/>
        <v>56</v>
      </c>
      <c r="AD28" s="10" t="str">
        <f t="shared" si="9"/>
        <v/>
      </c>
      <c r="AE28" s="10" t="str">
        <f t="shared" si="10"/>
        <v/>
      </c>
      <c r="AF28" s="10" t="str">
        <f t="shared" si="11"/>
        <v/>
      </c>
      <c r="AG28" s="10" t="str">
        <f t="shared" si="12"/>
        <v/>
      </c>
      <c r="AH28" s="10" t="str">
        <f t="shared" si="13"/>
        <v/>
      </c>
      <c r="AI28" s="13" t="str">
        <f t="shared" si="14"/>
        <v>10</v>
      </c>
      <c r="AJ28" s="11">
        <f t="shared" si="15"/>
        <v>10</v>
      </c>
    </row>
    <row r="29" spans="1:36" x14ac:dyDescent="0.25">
      <c r="A29" s="1">
        <v>11</v>
      </c>
      <c r="B29" s="4">
        <v>48</v>
      </c>
      <c r="C29" s="9" t="s">
        <v>190</v>
      </c>
      <c r="D29" s="9" t="s">
        <v>101</v>
      </c>
      <c r="E29" s="9" t="s">
        <v>191</v>
      </c>
      <c r="F29" s="9">
        <v>3549562651</v>
      </c>
      <c r="G29" s="9" t="s">
        <v>65</v>
      </c>
      <c r="H29" s="27"/>
      <c r="I29" s="6">
        <v>6</v>
      </c>
      <c r="J29" s="6">
        <v>6</v>
      </c>
      <c r="K29" s="9">
        <v>13</v>
      </c>
      <c r="L29" s="7">
        <f t="shared" si="16"/>
        <v>52</v>
      </c>
      <c r="M29" s="8" t="str">
        <f>IF(J29=4,RANK(L29,$AA$19:$AA$302,0)+COUNTIF($AA$1:AA28,AA29),"")&amp;IF(J29=5,RANK(L29,$AB$19:$AB$302,0)+COUNTIF($AB$1:AB28,AB29),"")&amp;IF(J29=6,RANK(L29,$AC$19:$AC$302,0)+COUNTIF($AC$1:AC28,AC29),"")&amp;IF(J29=7,RANK(L29,$AD$19:$AD$302,0)+COUNTIF($AD$1:AD28,AD29),"")&amp;IF(J29=8,RANK(L29,$AE$19:$AE$302,0)+COUNTIF($AE$1:AE28,AE29),"")&amp;IF(J29=9,RANK(L29,$AF$19:$AF$302,0)+COUNTIF($AF$1:AF28,AF29),"")&amp;IF(J29=10,RANK(L29,$AG$19:$AG$302,0)+COUNTIF($AG$1:AG28,AG29),"")&amp;IF(J29=11,RANK(L29,$AH$19:$AH$302,0)+COUNTIF($AH$1:AH28,AH29),"")</f>
        <v>11</v>
      </c>
      <c r="N29" s="9" t="s">
        <v>177</v>
      </c>
      <c r="Z29" s="10">
        <f t="shared" si="5"/>
        <v>106</v>
      </c>
      <c r="AA29" s="10" t="str">
        <f t="shared" si="6"/>
        <v/>
      </c>
      <c r="AB29" s="10" t="str">
        <f t="shared" si="7"/>
        <v/>
      </c>
      <c r="AC29" s="10">
        <f t="shared" si="8"/>
        <v>52</v>
      </c>
      <c r="AD29" s="10" t="str">
        <f t="shared" si="9"/>
        <v/>
      </c>
      <c r="AE29" s="10" t="str">
        <f t="shared" si="10"/>
        <v/>
      </c>
      <c r="AF29" s="10" t="str">
        <f t="shared" si="11"/>
        <v/>
      </c>
      <c r="AG29" s="10" t="str">
        <f t="shared" si="12"/>
        <v/>
      </c>
      <c r="AH29" s="10" t="str">
        <f t="shared" si="13"/>
        <v/>
      </c>
      <c r="AI29" s="13" t="str">
        <f t="shared" si="14"/>
        <v>11</v>
      </c>
      <c r="AJ29" s="11">
        <f t="shared" si="15"/>
        <v>11</v>
      </c>
    </row>
    <row r="30" spans="1:36" x14ac:dyDescent="0.25">
      <c r="A30" s="1">
        <v>12</v>
      </c>
      <c r="B30" s="4">
        <v>48</v>
      </c>
      <c r="C30" s="9" t="s">
        <v>192</v>
      </c>
      <c r="D30" s="9" t="s">
        <v>98</v>
      </c>
      <c r="E30" s="9" t="s">
        <v>151</v>
      </c>
      <c r="F30" s="9">
        <v>2440243983</v>
      </c>
      <c r="G30" s="9" t="s">
        <v>28</v>
      </c>
      <c r="H30" s="27"/>
      <c r="I30" s="6">
        <v>6</v>
      </c>
      <c r="J30" s="6">
        <v>6</v>
      </c>
      <c r="K30" s="9">
        <v>13</v>
      </c>
      <c r="L30" s="7">
        <f t="shared" si="16"/>
        <v>52</v>
      </c>
      <c r="M30" s="8" t="str">
        <f>IF(J30=4,RANK(L30,$AA$19:$AA$302,0)+COUNTIF($AA$1:AA29,AA30),"")&amp;IF(J30=5,RANK(L30,$AB$19:$AB$302,0)+COUNTIF($AB$1:AB29,AB30),"")&amp;IF(J30=6,RANK(L30,$AC$19:$AC$302,0)+COUNTIF($AC$1:AC29,AC30),"")&amp;IF(J30=7,RANK(L30,$AD$19:$AD$302,0)+COUNTIF($AD$1:AD29,AD30),"")&amp;IF(J30=8,RANK(L30,$AE$19:$AE$302,0)+COUNTIF($AE$1:AE29,AE30),"")&amp;IF(J30=9,RANK(L30,$AF$19:$AF$302,0)+COUNTIF($AF$1:AF29,AF30),"")&amp;IF(J30=10,RANK(L30,$AG$19:$AG$302,0)+COUNTIF($AG$1:AG29,AG30),"")&amp;IF(J30=11,RANK(L30,$AH$19:$AH$302,0)+COUNTIF($AH$1:AH29,AH30),"")</f>
        <v>12</v>
      </c>
      <c r="N30" s="9" t="s">
        <v>178</v>
      </c>
      <c r="Z30" s="10" t="str">
        <f t="shared" si="5"/>
        <v/>
      </c>
      <c r="AA30" s="10" t="str">
        <f t="shared" si="6"/>
        <v/>
      </c>
      <c r="AB30" s="10" t="str">
        <f t="shared" si="7"/>
        <v/>
      </c>
      <c r="AC30" s="10">
        <f t="shared" si="8"/>
        <v>52</v>
      </c>
      <c r="AD30" s="10" t="str">
        <f t="shared" si="9"/>
        <v/>
      </c>
      <c r="AE30" s="10" t="str">
        <f t="shared" si="10"/>
        <v/>
      </c>
      <c r="AF30" s="10" t="str">
        <f t="shared" si="11"/>
        <v/>
      </c>
      <c r="AG30" s="10" t="str">
        <f t="shared" si="12"/>
        <v/>
      </c>
      <c r="AH30" s="10" t="str">
        <f t="shared" si="13"/>
        <v/>
      </c>
      <c r="AI30" s="13" t="str">
        <f t="shared" si="14"/>
        <v>11</v>
      </c>
      <c r="AJ30" s="11">
        <f t="shared" si="15"/>
        <v>11</v>
      </c>
    </row>
    <row r="31" spans="1:36" x14ac:dyDescent="0.25">
      <c r="A31" s="1">
        <v>13</v>
      </c>
      <c r="B31" s="4">
        <v>48</v>
      </c>
      <c r="C31" s="9" t="s">
        <v>193</v>
      </c>
      <c r="D31" s="9" t="s">
        <v>154</v>
      </c>
      <c r="E31" s="9" t="s">
        <v>41</v>
      </c>
      <c r="F31" s="9">
        <v>779124771</v>
      </c>
      <c r="G31" s="9" t="s">
        <v>65</v>
      </c>
      <c r="H31" s="27"/>
      <c r="I31" s="6">
        <v>6</v>
      </c>
      <c r="J31" s="6">
        <v>6</v>
      </c>
      <c r="K31" s="9">
        <v>13</v>
      </c>
      <c r="L31" s="7">
        <f t="shared" si="16"/>
        <v>52</v>
      </c>
      <c r="M31" s="8" t="str">
        <f>IF(J31=4,RANK(L31,$AA$19:$AA$302,0)+COUNTIF($AA$1:AA30,AA31),"")&amp;IF(J31=5,RANK(L31,$AB$19:$AB$302,0)+COUNTIF($AB$1:AB30,AB31),"")&amp;IF(J31=6,RANK(L31,$AC$19:$AC$302,0)+COUNTIF($AC$1:AC30,AC31),"")&amp;IF(J31=7,RANK(L31,$AD$19:$AD$302,0)+COUNTIF($AD$1:AD30,AD31),"")&amp;IF(J31=8,RANK(L31,$AE$19:$AE$302,0)+COUNTIF($AE$1:AE30,AE31),"")&amp;IF(J31=9,RANK(L31,$AF$19:$AF$302,0)+COUNTIF($AF$1:AF30,AF31),"")&amp;IF(J31=10,RANK(L31,$AG$19:$AG$302,0)+COUNTIF($AG$1:AG30,AG31),"")&amp;IF(J31=11,RANK(L31,$AH$19:$AH$302,0)+COUNTIF($AH$1:AH30,AH31),"")</f>
        <v>13</v>
      </c>
      <c r="N31" s="9" t="s">
        <v>177</v>
      </c>
      <c r="Z31" s="10">
        <f t="shared" si="5"/>
        <v>106</v>
      </c>
      <c r="AA31" s="10" t="str">
        <f t="shared" si="6"/>
        <v/>
      </c>
      <c r="AB31" s="10" t="str">
        <f t="shared" si="7"/>
        <v/>
      </c>
      <c r="AC31" s="10">
        <f t="shared" si="8"/>
        <v>52</v>
      </c>
      <c r="AD31" s="10" t="str">
        <f t="shared" si="9"/>
        <v/>
      </c>
      <c r="AE31" s="10" t="str">
        <f t="shared" si="10"/>
        <v/>
      </c>
      <c r="AF31" s="10" t="str">
        <f t="shared" si="11"/>
        <v/>
      </c>
      <c r="AG31" s="10" t="str">
        <f t="shared" si="12"/>
        <v/>
      </c>
      <c r="AH31" s="10" t="str">
        <f t="shared" si="13"/>
        <v/>
      </c>
      <c r="AI31" s="13" t="str">
        <f t="shared" si="14"/>
        <v>11</v>
      </c>
      <c r="AJ31" s="11">
        <f t="shared" si="15"/>
        <v>11</v>
      </c>
    </row>
    <row r="32" spans="1:36" x14ac:dyDescent="0.25">
      <c r="A32" s="1">
        <v>14</v>
      </c>
      <c r="B32" s="4">
        <v>48</v>
      </c>
      <c r="C32" s="9" t="s">
        <v>119</v>
      </c>
      <c r="D32" s="9" t="s">
        <v>117</v>
      </c>
      <c r="E32" s="9" t="s">
        <v>34</v>
      </c>
      <c r="F32" s="9">
        <v>3017855814</v>
      </c>
      <c r="G32" s="9" t="s">
        <v>65</v>
      </c>
      <c r="H32" s="27"/>
      <c r="I32" s="6">
        <v>6</v>
      </c>
      <c r="J32" s="6">
        <v>6</v>
      </c>
      <c r="K32" s="9">
        <v>13</v>
      </c>
      <c r="L32" s="7">
        <f t="shared" si="16"/>
        <v>52</v>
      </c>
      <c r="M32" s="8" t="str">
        <f>IF(J32=4,RANK(L32,$AA$19:$AA$302,0)+COUNTIF($AA$1:AA31,AA32),"")&amp;IF(J32=5,RANK(L32,$AB$19:$AB$302,0)+COUNTIF($AB$1:AB31,AB32),"")&amp;IF(J32=6,RANK(L32,$AC$19:$AC$302,0)+COUNTIF($AC$1:AC31,AC32),"")&amp;IF(J32=7,RANK(L32,$AD$19:$AD$302,0)+COUNTIF($AD$1:AD31,AD32),"")&amp;IF(J32=8,RANK(L32,$AE$19:$AE$302,0)+COUNTIF($AE$1:AE31,AE32),"")&amp;IF(J32=9,RANK(L32,$AF$19:$AF$302,0)+COUNTIF($AF$1:AF31,AF32),"")&amp;IF(J32=10,RANK(L32,$AG$19:$AG$302,0)+COUNTIF($AG$1:AG31,AG32),"")&amp;IF(J32=11,RANK(L32,$AH$19:$AH$302,0)+COUNTIF($AH$1:AH31,AH32),"")</f>
        <v>14</v>
      </c>
      <c r="N32" s="9" t="s">
        <v>177</v>
      </c>
      <c r="Z32" s="10">
        <f t="shared" si="5"/>
        <v>106</v>
      </c>
      <c r="AA32" s="10" t="str">
        <f t="shared" si="6"/>
        <v/>
      </c>
      <c r="AB32" s="10" t="str">
        <f t="shared" si="7"/>
        <v/>
      </c>
      <c r="AC32" s="10">
        <f t="shared" si="8"/>
        <v>52</v>
      </c>
      <c r="AD32" s="10" t="str">
        <f t="shared" si="9"/>
        <v/>
      </c>
      <c r="AE32" s="10" t="str">
        <f t="shared" si="10"/>
        <v/>
      </c>
      <c r="AF32" s="10" t="str">
        <f t="shared" si="11"/>
        <v/>
      </c>
      <c r="AG32" s="10" t="str">
        <f t="shared" si="12"/>
        <v/>
      </c>
      <c r="AH32" s="10" t="str">
        <f t="shared" si="13"/>
        <v/>
      </c>
      <c r="AI32" s="13" t="str">
        <f t="shared" si="14"/>
        <v>11</v>
      </c>
      <c r="AJ32" s="11">
        <f t="shared" si="15"/>
        <v>11</v>
      </c>
    </row>
    <row r="33" spans="1:36" x14ac:dyDescent="0.25">
      <c r="A33" s="1">
        <v>15</v>
      </c>
      <c r="B33" s="4">
        <v>48</v>
      </c>
      <c r="C33" s="9" t="s">
        <v>194</v>
      </c>
      <c r="D33" s="9" t="s">
        <v>59</v>
      </c>
      <c r="E33" s="9" t="s">
        <v>45</v>
      </c>
      <c r="F33" s="9">
        <v>592133239</v>
      </c>
      <c r="G33" s="9" t="s">
        <v>65</v>
      </c>
      <c r="H33" s="27"/>
      <c r="I33" s="6">
        <v>6</v>
      </c>
      <c r="J33" s="6">
        <v>6</v>
      </c>
      <c r="K33" s="9">
        <v>13</v>
      </c>
      <c r="L33" s="7">
        <f t="shared" si="16"/>
        <v>52</v>
      </c>
      <c r="M33" s="8" t="str">
        <f>IF(J33=4,RANK(L33,$AA$19:$AA$302,0)+COUNTIF($AA$1:AA32,AA33),"")&amp;IF(J33=5,RANK(L33,$AB$19:$AB$302,0)+COUNTIF($AB$1:AB32,AB33),"")&amp;IF(J33=6,RANK(L33,$AC$19:$AC$302,0)+COUNTIF($AC$1:AC32,AC33),"")&amp;IF(J33=7,RANK(L33,$AD$19:$AD$302,0)+COUNTIF($AD$1:AD32,AD33),"")&amp;IF(J33=8,RANK(L33,$AE$19:$AE$302,0)+COUNTIF($AE$1:AE32,AE33),"")&amp;IF(J33=9,RANK(L33,$AF$19:$AF$302,0)+COUNTIF($AF$1:AF32,AF33),"")&amp;IF(J33=10,RANK(L33,$AG$19:$AG$302,0)+COUNTIF($AG$1:AG32,AG33),"")&amp;IF(J33=11,RANK(L33,$AH$19:$AH$302,0)+COUNTIF($AH$1:AH32,AH33),"")</f>
        <v>15</v>
      </c>
      <c r="N33" s="9" t="s">
        <v>177</v>
      </c>
      <c r="Z33" s="10">
        <f t="shared" si="5"/>
        <v>106</v>
      </c>
      <c r="AA33" s="10" t="str">
        <f t="shared" si="6"/>
        <v/>
      </c>
      <c r="AB33" s="10" t="str">
        <f t="shared" si="7"/>
        <v/>
      </c>
      <c r="AC33" s="10">
        <f t="shared" si="8"/>
        <v>52</v>
      </c>
      <c r="AD33" s="10" t="str">
        <f t="shared" si="9"/>
        <v/>
      </c>
      <c r="AE33" s="10" t="str">
        <f t="shared" si="10"/>
        <v/>
      </c>
      <c r="AF33" s="10" t="str">
        <f t="shared" si="11"/>
        <v/>
      </c>
      <c r="AG33" s="10" t="str">
        <f t="shared" si="12"/>
        <v/>
      </c>
      <c r="AH33" s="10" t="str">
        <f t="shared" si="13"/>
        <v/>
      </c>
      <c r="AI33" s="13" t="str">
        <f t="shared" si="14"/>
        <v>11</v>
      </c>
      <c r="AJ33" s="11">
        <f t="shared" si="15"/>
        <v>11</v>
      </c>
    </row>
    <row r="34" spans="1:36" x14ac:dyDescent="0.25">
      <c r="A34" s="1">
        <v>16</v>
      </c>
      <c r="B34" s="4">
        <v>48</v>
      </c>
      <c r="C34" s="9" t="s">
        <v>195</v>
      </c>
      <c r="D34" s="9" t="s">
        <v>183</v>
      </c>
      <c r="E34" s="9" t="s">
        <v>104</v>
      </c>
      <c r="F34" s="9">
        <v>1402633350</v>
      </c>
      <c r="G34" s="9" t="s">
        <v>65</v>
      </c>
      <c r="H34" s="27"/>
      <c r="I34" s="6">
        <v>6</v>
      </c>
      <c r="J34" s="6">
        <v>6</v>
      </c>
      <c r="K34" s="9">
        <v>12</v>
      </c>
      <c r="L34" s="7">
        <f t="shared" si="16"/>
        <v>48</v>
      </c>
      <c r="M34" s="8" t="str">
        <f>IF(J34=4,RANK(L34,$AA$19:$AA$302,0)+COUNTIF($AA$1:AA33,AA34),"")&amp;IF(J34=5,RANK(L34,$AB$19:$AB$302,0)+COUNTIF($AB$1:AB33,AB34),"")&amp;IF(J34=6,RANK(L34,$AC$19:$AC$302,0)+COUNTIF($AC$1:AC33,AC34),"")&amp;IF(J34=7,RANK(L34,$AD$19:$AD$302,0)+COUNTIF($AD$1:AD33,AD34),"")&amp;IF(J34=8,RANK(L34,$AE$19:$AE$302,0)+COUNTIF($AE$1:AE33,AE34),"")&amp;IF(J34=9,RANK(L34,$AF$19:$AF$302,0)+COUNTIF($AF$1:AF33,AF34),"")&amp;IF(J34=10,RANK(L34,$AG$19:$AG$302,0)+COUNTIF($AG$1:AG33,AG34),"")&amp;IF(J34=11,RANK(L34,$AH$19:$AH$302,0)+COUNTIF($AH$1:AH33,AH34),"")</f>
        <v>16</v>
      </c>
      <c r="N34" s="9" t="s">
        <v>178</v>
      </c>
      <c r="Z34" s="10" t="str">
        <f t="shared" si="5"/>
        <v/>
      </c>
      <c r="AA34" s="10" t="str">
        <f t="shared" si="6"/>
        <v/>
      </c>
      <c r="AB34" s="10" t="str">
        <f t="shared" si="7"/>
        <v/>
      </c>
      <c r="AC34" s="10">
        <f t="shared" si="8"/>
        <v>48</v>
      </c>
      <c r="AD34" s="10" t="str">
        <f t="shared" si="9"/>
        <v/>
      </c>
      <c r="AE34" s="10" t="str">
        <f t="shared" si="10"/>
        <v/>
      </c>
      <c r="AF34" s="10" t="str">
        <f t="shared" si="11"/>
        <v/>
      </c>
      <c r="AG34" s="10" t="str">
        <f t="shared" si="12"/>
        <v/>
      </c>
      <c r="AH34" s="10" t="str">
        <f t="shared" si="13"/>
        <v/>
      </c>
      <c r="AI34" s="13" t="str">
        <f t="shared" si="14"/>
        <v>16</v>
      </c>
      <c r="AJ34" s="11">
        <f t="shared" si="15"/>
        <v>16</v>
      </c>
    </row>
    <row r="35" spans="1:36" x14ac:dyDescent="0.25">
      <c r="A35" s="1">
        <v>17</v>
      </c>
      <c r="B35" s="4">
        <v>48</v>
      </c>
      <c r="C35" s="9" t="s">
        <v>196</v>
      </c>
      <c r="D35" s="9" t="s">
        <v>197</v>
      </c>
      <c r="E35" s="9" t="s">
        <v>54</v>
      </c>
      <c r="F35" s="9">
        <v>719946492</v>
      </c>
      <c r="G35" s="9" t="s">
        <v>65</v>
      </c>
      <c r="H35" s="27"/>
      <c r="I35" s="6">
        <v>6</v>
      </c>
      <c r="J35" s="6">
        <v>6</v>
      </c>
      <c r="K35" s="9">
        <v>12</v>
      </c>
      <c r="L35" s="7">
        <f t="shared" si="16"/>
        <v>48</v>
      </c>
      <c r="M35" s="8" t="str">
        <f>IF(J35=4,RANK(L35,$AA$19:$AA$302,0)+COUNTIF($AA$1:AA34,AA35),"")&amp;IF(J35=5,RANK(L35,$AB$19:$AB$302,0)+COUNTIF($AB$1:AB34,AB35),"")&amp;IF(J35=6,RANK(L35,$AC$19:$AC$302,0)+COUNTIF($AC$1:AC34,AC35),"")&amp;IF(J35=7,RANK(L35,$AD$19:$AD$302,0)+COUNTIF($AD$1:AD34,AD35),"")&amp;IF(J35=8,RANK(L35,$AE$19:$AE$302,0)+COUNTIF($AE$1:AE34,AE35),"")&amp;IF(J35=9,RANK(L35,$AF$19:$AF$302,0)+COUNTIF($AF$1:AF34,AF35),"")&amp;IF(J35=10,RANK(L35,$AG$19:$AG$302,0)+COUNTIF($AG$1:AG34,AG35),"")&amp;IF(J35=11,RANK(L35,$AH$19:$AH$302,0)+COUNTIF($AH$1:AH34,AH35),"")</f>
        <v>17</v>
      </c>
      <c r="N35" s="9" t="s">
        <v>178</v>
      </c>
      <c r="Z35" s="10" t="str">
        <f t="shared" si="5"/>
        <v/>
      </c>
      <c r="AA35" s="10" t="str">
        <f t="shared" si="6"/>
        <v/>
      </c>
      <c r="AB35" s="10" t="str">
        <f t="shared" si="7"/>
        <v/>
      </c>
      <c r="AC35" s="10">
        <f t="shared" si="8"/>
        <v>48</v>
      </c>
      <c r="AD35" s="10" t="str">
        <f t="shared" si="9"/>
        <v/>
      </c>
      <c r="AE35" s="10" t="str">
        <f t="shared" si="10"/>
        <v/>
      </c>
      <c r="AF35" s="10" t="str">
        <f t="shared" si="11"/>
        <v/>
      </c>
      <c r="AG35" s="10" t="str">
        <f t="shared" si="12"/>
        <v/>
      </c>
      <c r="AH35" s="10" t="str">
        <f t="shared" si="13"/>
        <v/>
      </c>
      <c r="AI35" s="13" t="str">
        <f t="shared" si="14"/>
        <v>16</v>
      </c>
      <c r="AJ35" s="11">
        <f t="shared" si="15"/>
        <v>16</v>
      </c>
    </row>
    <row r="36" spans="1:36" x14ac:dyDescent="0.25">
      <c r="A36" s="1">
        <v>18</v>
      </c>
      <c r="B36" s="4">
        <v>48</v>
      </c>
      <c r="C36" s="9" t="s">
        <v>198</v>
      </c>
      <c r="D36" s="9" t="s">
        <v>125</v>
      </c>
      <c r="E36" s="9" t="s">
        <v>45</v>
      </c>
      <c r="F36" s="9">
        <v>1134053170</v>
      </c>
      <c r="G36" s="9" t="s">
        <v>65</v>
      </c>
      <c r="H36" s="27"/>
      <c r="I36" s="6">
        <v>6</v>
      </c>
      <c r="J36" s="6">
        <v>6</v>
      </c>
      <c r="K36" s="9">
        <v>11</v>
      </c>
      <c r="L36" s="7">
        <f t="shared" si="16"/>
        <v>44</v>
      </c>
      <c r="M36" s="8" t="str">
        <f>IF(J36=4,RANK(L36,$AA$19:$AA$302,0)+COUNTIF($AA$1:AA35,AA36),"")&amp;IF(J36=5,RANK(L36,$AB$19:$AB$302,0)+COUNTIF($AB$1:AB35,AB36),"")&amp;IF(J36=6,RANK(L36,$AC$19:$AC$302,0)+COUNTIF($AC$1:AC35,AC36),"")&amp;IF(J36=7,RANK(L36,$AD$19:$AD$302,0)+COUNTIF($AD$1:AD35,AD36),"")&amp;IF(J36=8,RANK(L36,$AE$19:$AE$302,0)+COUNTIF($AE$1:AE35,AE36),"")&amp;IF(J36=9,RANK(L36,$AF$19:$AF$302,0)+COUNTIF($AF$1:AF35,AF36),"")&amp;IF(J36=10,RANK(L36,$AG$19:$AG$302,0)+COUNTIF($AG$1:AG35,AG36),"")&amp;IF(J36=11,RANK(L36,$AH$19:$AH$302,0)+COUNTIF($AH$1:AH35,AH36),"")</f>
        <v>18</v>
      </c>
      <c r="N36" s="9" t="s">
        <v>178</v>
      </c>
      <c r="Z36" s="10" t="str">
        <f t="shared" si="5"/>
        <v/>
      </c>
      <c r="AA36" s="10" t="str">
        <f t="shared" si="6"/>
        <v/>
      </c>
      <c r="AB36" s="10" t="str">
        <f t="shared" si="7"/>
        <v/>
      </c>
      <c r="AC36" s="10">
        <f t="shared" si="8"/>
        <v>44</v>
      </c>
      <c r="AD36" s="10" t="str">
        <f t="shared" si="9"/>
        <v/>
      </c>
      <c r="AE36" s="10" t="str">
        <f t="shared" si="10"/>
        <v/>
      </c>
      <c r="AF36" s="10" t="str">
        <f t="shared" si="11"/>
        <v/>
      </c>
      <c r="AG36" s="10" t="str">
        <f t="shared" si="12"/>
        <v/>
      </c>
      <c r="AH36" s="10" t="str">
        <f t="shared" si="13"/>
        <v/>
      </c>
      <c r="AI36" s="13" t="str">
        <f t="shared" si="14"/>
        <v>18</v>
      </c>
      <c r="AJ36" s="11">
        <f t="shared" si="15"/>
        <v>18</v>
      </c>
    </row>
    <row r="37" spans="1:36" x14ac:dyDescent="0.25">
      <c r="A37" s="1">
        <v>19</v>
      </c>
      <c r="B37" s="4">
        <v>48</v>
      </c>
      <c r="C37" s="9" t="s">
        <v>199</v>
      </c>
      <c r="D37" s="9" t="s">
        <v>200</v>
      </c>
      <c r="E37" s="9" t="s">
        <v>104</v>
      </c>
      <c r="F37" s="9">
        <v>440255653</v>
      </c>
      <c r="G37" s="9" t="s">
        <v>35</v>
      </c>
      <c r="H37" s="27"/>
      <c r="I37" s="6">
        <v>6</v>
      </c>
      <c r="J37" s="6">
        <v>6</v>
      </c>
      <c r="K37" s="9">
        <v>11</v>
      </c>
      <c r="L37" s="7">
        <f t="shared" si="16"/>
        <v>44</v>
      </c>
      <c r="M37" s="8" t="str">
        <f>IF(J37=4,RANK(L37,$AA$19:$AA$302,0)+COUNTIF($AA$1:AA36,AA37),"")&amp;IF(J37=5,RANK(L37,$AB$19:$AB$302,0)+COUNTIF($AB$1:AB36,AB37),"")&amp;IF(J37=6,RANK(L37,$AC$19:$AC$302,0)+COUNTIF($AC$1:AC36,AC37),"")&amp;IF(J37=7,RANK(L37,$AD$19:$AD$302,0)+COUNTIF($AD$1:AD36,AD37),"")&amp;IF(J37=8,RANK(L37,$AE$19:$AE$302,0)+COUNTIF($AE$1:AE36,AE37),"")&amp;IF(J37=9,RANK(L37,$AF$19:$AF$302,0)+COUNTIF($AF$1:AF36,AF37),"")&amp;IF(J37=10,RANK(L37,$AG$19:$AG$302,0)+COUNTIF($AG$1:AG36,AG37),"")&amp;IF(J37=11,RANK(L37,$AH$19:$AH$302,0)+COUNTIF($AH$1:AH36,AH37),"")</f>
        <v>19</v>
      </c>
      <c r="N37" s="9" t="s">
        <v>178</v>
      </c>
      <c r="Z37" s="10" t="str">
        <f t="shared" si="5"/>
        <v/>
      </c>
      <c r="AA37" s="10" t="str">
        <f t="shared" si="6"/>
        <v/>
      </c>
      <c r="AB37" s="10" t="str">
        <f t="shared" si="7"/>
        <v/>
      </c>
      <c r="AC37" s="10">
        <f t="shared" si="8"/>
        <v>44</v>
      </c>
      <c r="AD37" s="10" t="str">
        <f t="shared" si="9"/>
        <v/>
      </c>
      <c r="AE37" s="10" t="str">
        <f t="shared" si="10"/>
        <v/>
      </c>
      <c r="AF37" s="10" t="str">
        <f t="shared" si="11"/>
        <v/>
      </c>
      <c r="AG37" s="10" t="str">
        <f t="shared" si="12"/>
        <v/>
      </c>
      <c r="AH37" s="10" t="str">
        <f t="shared" si="13"/>
        <v/>
      </c>
      <c r="AI37" s="13" t="str">
        <f t="shared" si="14"/>
        <v>18</v>
      </c>
      <c r="AJ37" s="11">
        <f t="shared" si="15"/>
        <v>18</v>
      </c>
    </row>
    <row r="38" spans="1:36" x14ac:dyDescent="0.25">
      <c r="A38" s="1">
        <v>20</v>
      </c>
      <c r="B38" s="4">
        <v>48</v>
      </c>
      <c r="C38" s="9" t="s">
        <v>201</v>
      </c>
      <c r="D38" s="9" t="s">
        <v>200</v>
      </c>
      <c r="E38" s="9" t="s">
        <v>202</v>
      </c>
      <c r="F38" s="9">
        <v>4097025417</v>
      </c>
      <c r="G38" s="9" t="s">
        <v>35</v>
      </c>
      <c r="H38" s="27"/>
      <c r="I38" s="6">
        <v>6</v>
      </c>
      <c r="J38" s="6">
        <v>6</v>
      </c>
      <c r="K38" s="9">
        <v>10</v>
      </c>
      <c r="L38" s="7">
        <f t="shared" si="16"/>
        <v>40</v>
      </c>
      <c r="M38" s="8" t="str">
        <f>IF(J38=4,RANK(L38,$AA$19:$AA$302,0)+COUNTIF($AA$1:AA37,AA38),"")&amp;IF(J38=5,RANK(L38,$AB$19:$AB$302,0)+COUNTIF($AB$1:AB37,AB38),"")&amp;IF(J38=6,RANK(L38,$AC$19:$AC$302,0)+COUNTIF($AC$1:AC37,AC38),"")&amp;IF(J38=7,RANK(L38,$AD$19:$AD$302,0)+COUNTIF($AD$1:AD37,AD38),"")&amp;IF(J38=8,RANK(L38,$AE$19:$AE$302,0)+COUNTIF($AE$1:AE37,AE38),"")&amp;IF(J38=9,RANK(L38,$AF$19:$AF$302,0)+COUNTIF($AF$1:AF37,AF38),"")&amp;IF(J38=10,RANK(L38,$AG$19:$AG$302,0)+COUNTIF($AG$1:AG37,AG38),"")&amp;IF(J38=11,RANK(L38,$AH$19:$AH$302,0)+COUNTIF($AH$1:AH37,AH38),"")</f>
        <v>20</v>
      </c>
      <c r="N38" s="9" t="s">
        <v>178</v>
      </c>
      <c r="Z38" s="10" t="str">
        <f t="shared" si="5"/>
        <v/>
      </c>
      <c r="AA38" s="10" t="str">
        <f t="shared" si="6"/>
        <v/>
      </c>
      <c r="AB38" s="10" t="str">
        <f t="shared" si="7"/>
        <v/>
      </c>
      <c r="AC38" s="10">
        <f t="shared" si="8"/>
        <v>40</v>
      </c>
      <c r="AD38" s="10" t="str">
        <f t="shared" si="9"/>
        <v/>
      </c>
      <c r="AE38" s="10" t="str">
        <f t="shared" si="10"/>
        <v/>
      </c>
      <c r="AF38" s="10" t="str">
        <f t="shared" si="11"/>
        <v/>
      </c>
      <c r="AG38" s="10" t="str">
        <f t="shared" si="12"/>
        <v/>
      </c>
      <c r="AH38" s="10" t="str">
        <f t="shared" si="13"/>
        <v/>
      </c>
      <c r="AI38" s="13" t="str">
        <f t="shared" si="14"/>
        <v>20</v>
      </c>
      <c r="AJ38" s="11">
        <f t="shared" si="15"/>
        <v>20</v>
      </c>
    </row>
    <row r="39" spans="1:36" x14ac:dyDescent="0.25">
      <c r="A39" s="1">
        <v>21</v>
      </c>
      <c r="B39" s="4">
        <v>48</v>
      </c>
      <c r="C39" s="9" t="s">
        <v>169</v>
      </c>
      <c r="D39" s="9" t="s">
        <v>72</v>
      </c>
      <c r="E39" s="9" t="s">
        <v>191</v>
      </c>
      <c r="F39" s="9">
        <v>1966548847</v>
      </c>
      <c r="G39" s="9" t="s">
        <v>65</v>
      </c>
      <c r="H39" s="27"/>
      <c r="I39" s="6">
        <v>6</v>
      </c>
      <c r="J39" s="6">
        <v>6</v>
      </c>
      <c r="K39" s="9">
        <v>10</v>
      </c>
      <c r="L39" s="7">
        <f t="shared" si="16"/>
        <v>40</v>
      </c>
      <c r="M39" s="8" t="str">
        <f>IF(J39=4,RANK(L39,$AA$19:$AA$302,0)+COUNTIF($AA$1:AA38,AA39),"")&amp;IF(J39=5,RANK(L39,$AB$19:$AB$302,0)+COUNTIF($AB$1:AB38,AB39),"")&amp;IF(J39=6,RANK(L39,$AC$19:$AC$302,0)+COUNTIF($AC$1:AC38,AC39),"")&amp;IF(J39=7,RANK(L39,$AD$19:$AD$302,0)+COUNTIF($AD$1:AD38,AD39),"")&amp;IF(J39=8,RANK(L39,$AE$19:$AE$302,0)+COUNTIF($AE$1:AE38,AE39),"")&amp;IF(J39=9,RANK(L39,$AF$19:$AF$302,0)+COUNTIF($AF$1:AF38,AF39),"")&amp;IF(J39=10,RANK(L39,$AG$19:$AG$302,0)+COUNTIF($AG$1:AG38,AG39),"")&amp;IF(J39=11,RANK(L39,$AH$19:$AH$302,0)+COUNTIF($AH$1:AH38,AH39),"")</f>
        <v>21</v>
      </c>
      <c r="N39" s="9" t="s">
        <v>178</v>
      </c>
      <c r="Z39" s="10" t="str">
        <f t="shared" si="5"/>
        <v/>
      </c>
      <c r="AA39" s="10" t="str">
        <f t="shared" si="6"/>
        <v/>
      </c>
      <c r="AB39" s="10" t="str">
        <f t="shared" si="7"/>
        <v/>
      </c>
      <c r="AC39" s="10">
        <f t="shared" si="8"/>
        <v>40</v>
      </c>
      <c r="AD39" s="10" t="str">
        <f t="shared" si="9"/>
        <v/>
      </c>
      <c r="AE39" s="10" t="str">
        <f t="shared" si="10"/>
        <v/>
      </c>
      <c r="AF39" s="10" t="str">
        <f t="shared" si="11"/>
        <v/>
      </c>
      <c r="AG39" s="10" t="str">
        <f t="shared" si="12"/>
        <v/>
      </c>
      <c r="AH39" s="10" t="str">
        <f t="shared" si="13"/>
        <v/>
      </c>
      <c r="AI39" s="13" t="str">
        <f t="shared" si="14"/>
        <v>20</v>
      </c>
      <c r="AJ39" s="11">
        <f t="shared" si="15"/>
        <v>20</v>
      </c>
    </row>
    <row r="40" spans="1:36" x14ac:dyDescent="0.25">
      <c r="A40" s="1">
        <v>22</v>
      </c>
      <c r="B40" s="4">
        <v>48</v>
      </c>
      <c r="C40" s="9" t="s">
        <v>203</v>
      </c>
      <c r="D40" s="9" t="s">
        <v>197</v>
      </c>
      <c r="E40" s="9" t="s">
        <v>34</v>
      </c>
      <c r="F40" s="9">
        <v>3436341963</v>
      </c>
      <c r="G40" s="9" t="s">
        <v>65</v>
      </c>
      <c r="H40" s="27"/>
      <c r="I40" s="6">
        <v>6</v>
      </c>
      <c r="J40" s="6">
        <v>6</v>
      </c>
      <c r="K40" s="9">
        <v>10</v>
      </c>
      <c r="L40" s="7">
        <f t="shared" si="16"/>
        <v>40</v>
      </c>
      <c r="M40" s="8" t="str">
        <f>IF(J40=4,RANK(L40,$AA$19:$AA$302,0)+COUNTIF($AA$1:AA39,AA40),"")&amp;IF(J40=5,RANK(L40,$AB$19:$AB$302,0)+COUNTIF($AB$1:AB39,AB40),"")&amp;IF(J40=6,RANK(L40,$AC$19:$AC$302,0)+COUNTIF($AC$1:AC39,AC40),"")&amp;IF(J40=7,RANK(L40,$AD$19:$AD$302,0)+COUNTIF($AD$1:AD39,AD40),"")&amp;IF(J40=8,RANK(L40,$AE$19:$AE$302,0)+COUNTIF($AE$1:AE39,AE40),"")&amp;IF(J40=9,RANK(L40,$AF$19:$AF$302,0)+COUNTIF($AF$1:AF39,AF40),"")&amp;IF(J40=10,RANK(L40,$AG$19:$AG$302,0)+COUNTIF($AG$1:AG39,AG40),"")&amp;IF(J40=11,RANK(L40,$AH$19:$AH$302,0)+COUNTIF($AH$1:AH39,AH40),"")</f>
        <v>22</v>
      </c>
      <c r="N40" s="9" t="s">
        <v>178</v>
      </c>
      <c r="Z40" s="10" t="str">
        <f t="shared" si="5"/>
        <v/>
      </c>
      <c r="AA40" s="10" t="str">
        <f t="shared" si="6"/>
        <v/>
      </c>
      <c r="AB40" s="10" t="str">
        <f t="shared" si="7"/>
        <v/>
      </c>
      <c r="AC40" s="10">
        <f t="shared" si="8"/>
        <v>40</v>
      </c>
      <c r="AD40" s="10" t="str">
        <f t="shared" si="9"/>
        <v/>
      </c>
      <c r="AE40" s="10" t="str">
        <f t="shared" si="10"/>
        <v/>
      </c>
      <c r="AF40" s="10" t="str">
        <f t="shared" si="11"/>
        <v/>
      </c>
      <c r="AG40" s="10" t="str">
        <f t="shared" si="12"/>
        <v/>
      </c>
      <c r="AH40" s="10" t="str">
        <f t="shared" si="13"/>
        <v/>
      </c>
      <c r="AI40" s="13" t="str">
        <f t="shared" si="14"/>
        <v>20</v>
      </c>
      <c r="AJ40" s="11">
        <f t="shared" si="15"/>
        <v>20</v>
      </c>
    </row>
    <row r="41" spans="1:36" x14ac:dyDescent="0.25">
      <c r="A41" s="1">
        <v>23</v>
      </c>
      <c r="B41" s="4">
        <v>48</v>
      </c>
      <c r="C41" s="9" t="s">
        <v>204</v>
      </c>
      <c r="D41" s="9" t="s">
        <v>59</v>
      </c>
      <c r="E41" s="9" t="s">
        <v>151</v>
      </c>
      <c r="F41" s="9">
        <v>1395997272</v>
      </c>
      <c r="G41" s="9" t="s">
        <v>65</v>
      </c>
      <c r="H41" s="27"/>
      <c r="I41" s="6">
        <v>6</v>
      </c>
      <c r="J41" s="6">
        <v>6</v>
      </c>
      <c r="K41" s="9">
        <v>10</v>
      </c>
      <c r="L41" s="7">
        <f t="shared" si="16"/>
        <v>40</v>
      </c>
      <c r="M41" s="8" t="str">
        <f>IF(J41=4,RANK(L41,$AA$19:$AA$302,0)+COUNTIF($AA$1:AA40,AA41),"")&amp;IF(J41=5,RANK(L41,$AB$19:$AB$302,0)+COUNTIF($AB$1:AB40,AB41),"")&amp;IF(J41=6,RANK(L41,$AC$19:$AC$302,0)+COUNTIF($AC$1:AC40,AC41),"")&amp;IF(J41=7,RANK(L41,$AD$19:$AD$302,0)+COUNTIF($AD$1:AD40,AD41),"")&amp;IF(J41=8,RANK(L41,$AE$19:$AE$302,0)+COUNTIF($AE$1:AE40,AE41),"")&amp;IF(J41=9,RANK(L41,$AF$19:$AF$302,0)+COUNTIF($AF$1:AF40,AF41),"")&amp;IF(J41=10,RANK(L41,$AG$19:$AG$302,0)+COUNTIF($AG$1:AG40,AG41),"")&amp;IF(J41=11,RANK(L41,$AH$19:$AH$302,0)+COUNTIF($AH$1:AH40,AH41),"")</f>
        <v>23</v>
      </c>
      <c r="N41" s="9" t="s">
        <v>178</v>
      </c>
      <c r="Z41" s="10" t="str">
        <f t="shared" si="5"/>
        <v/>
      </c>
      <c r="AA41" s="10" t="str">
        <f t="shared" si="6"/>
        <v/>
      </c>
      <c r="AB41" s="10" t="str">
        <f t="shared" si="7"/>
        <v/>
      </c>
      <c r="AC41" s="10">
        <f t="shared" si="8"/>
        <v>40</v>
      </c>
      <c r="AD41" s="10" t="str">
        <f t="shared" si="9"/>
        <v/>
      </c>
      <c r="AE41" s="10" t="str">
        <f t="shared" si="10"/>
        <v/>
      </c>
      <c r="AF41" s="10" t="str">
        <f t="shared" si="11"/>
        <v/>
      </c>
      <c r="AG41" s="10" t="str">
        <f t="shared" si="12"/>
        <v/>
      </c>
      <c r="AH41" s="10" t="str">
        <f t="shared" si="13"/>
        <v/>
      </c>
      <c r="AI41" s="13" t="str">
        <f t="shared" si="14"/>
        <v>20</v>
      </c>
      <c r="AJ41" s="11">
        <f t="shared" si="15"/>
        <v>20</v>
      </c>
    </row>
    <row r="42" spans="1:36" x14ac:dyDescent="0.25">
      <c r="A42" s="1">
        <v>24</v>
      </c>
      <c r="B42" s="4">
        <v>48</v>
      </c>
      <c r="C42" s="9" t="s">
        <v>205</v>
      </c>
      <c r="D42" s="9" t="s">
        <v>43</v>
      </c>
      <c r="E42" s="9" t="s">
        <v>206</v>
      </c>
      <c r="F42" s="9">
        <v>1948370290</v>
      </c>
      <c r="G42" s="9" t="s">
        <v>35</v>
      </c>
      <c r="H42" s="27"/>
      <c r="I42" s="6">
        <v>6</v>
      </c>
      <c r="J42" s="6">
        <v>6</v>
      </c>
      <c r="K42" s="9">
        <v>9</v>
      </c>
      <c r="L42" s="7">
        <f t="shared" si="16"/>
        <v>36</v>
      </c>
      <c r="M42" s="8" t="str">
        <f>IF(J42=4,RANK(L42,$AA$19:$AA$302,0)+COUNTIF($AA$1:AA41,AA42),"")&amp;IF(J42=5,RANK(L42,$AB$19:$AB$302,0)+COUNTIF($AB$1:AB41,AB42),"")&amp;IF(J42=6,RANK(L42,$AC$19:$AC$302,0)+COUNTIF($AC$1:AC41,AC42),"")&amp;IF(J42=7,RANK(L42,$AD$19:$AD$302,0)+COUNTIF($AD$1:AD41,AD42),"")&amp;IF(J42=8,RANK(L42,$AE$19:$AE$302,0)+COUNTIF($AE$1:AE41,AE42),"")&amp;IF(J42=9,RANK(L42,$AF$19:$AF$302,0)+COUNTIF($AF$1:AF41,AF42),"")&amp;IF(J42=10,RANK(L42,$AG$19:$AG$302,0)+COUNTIF($AG$1:AG41,AG42),"")&amp;IF(J42=11,RANK(L42,$AH$19:$AH$302,0)+COUNTIF($AH$1:AH41,AH42),"")</f>
        <v>24</v>
      </c>
      <c r="N42" s="9" t="s">
        <v>178</v>
      </c>
      <c r="Z42" s="10" t="str">
        <f t="shared" si="5"/>
        <v/>
      </c>
      <c r="AA42" s="10" t="str">
        <f t="shared" si="6"/>
        <v/>
      </c>
      <c r="AB42" s="10" t="str">
        <f t="shared" si="7"/>
        <v/>
      </c>
      <c r="AC42" s="10">
        <f t="shared" si="8"/>
        <v>36</v>
      </c>
      <c r="AD42" s="10" t="str">
        <f t="shared" si="9"/>
        <v/>
      </c>
      <c r="AE42" s="10" t="str">
        <f t="shared" si="10"/>
        <v/>
      </c>
      <c r="AF42" s="10" t="str">
        <f t="shared" si="11"/>
        <v/>
      </c>
      <c r="AG42" s="10" t="str">
        <f t="shared" si="12"/>
        <v/>
      </c>
      <c r="AH42" s="10" t="str">
        <f t="shared" si="13"/>
        <v/>
      </c>
      <c r="AI42" s="13" t="str">
        <f t="shared" si="14"/>
        <v>24</v>
      </c>
      <c r="AJ42" s="11">
        <f t="shared" si="15"/>
        <v>24</v>
      </c>
    </row>
    <row r="43" spans="1:36" x14ac:dyDescent="0.25">
      <c r="A43" s="1">
        <v>25</v>
      </c>
      <c r="B43" s="4">
        <v>48</v>
      </c>
      <c r="C43" s="9" t="s">
        <v>207</v>
      </c>
      <c r="D43" s="9" t="s">
        <v>87</v>
      </c>
      <c r="E43" s="9" t="s">
        <v>54</v>
      </c>
      <c r="F43" s="9">
        <v>1302056114</v>
      </c>
      <c r="G43" s="9" t="s">
        <v>65</v>
      </c>
      <c r="H43" s="27"/>
      <c r="I43" s="6">
        <v>6</v>
      </c>
      <c r="J43" s="6">
        <v>6</v>
      </c>
      <c r="K43" s="9">
        <v>9</v>
      </c>
      <c r="L43" s="7">
        <f t="shared" si="16"/>
        <v>36</v>
      </c>
      <c r="M43" s="8" t="str">
        <f>IF(J43=4,RANK(L43,$AA$19:$AA$302,0)+COUNTIF($AA$1:AA42,AA43),"")&amp;IF(J43=5,RANK(L43,$AB$19:$AB$302,0)+COUNTIF($AB$1:AB42,AB43),"")&amp;IF(J43=6,RANK(L43,$AC$19:$AC$302,0)+COUNTIF($AC$1:AC42,AC43),"")&amp;IF(J43=7,RANK(L43,$AD$19:$AD$302,0)+COUNTIF($AD$1:AD42,AD43),"")&amp;IF(J43=8,RANK(L43,$AE$19:$AE$302,0)+COUNTIF($AE$1:AE42,AE43),"")&amp;IF(J43=9,RANK(L43,$AF$19:$AF$302,0)+COUNTIF($AF$1:AF42,AF43),"")&amp;IF(J43=10,RANK(L43,$AG$19:$AG$302,0)+COUNTIF($AG$1:AG42,AG43),"")&amp;IF(J43=11,RANK(L43,$AH$19:$AH$302,0)+COUNTIF($AH$1:AH42,AH43),"")</f>
        <v>25</v>
      </c>
      <c r="N43" s="9" t="s">
        <v>178</v>
      </c>
      <c r="Z43" s="10" t="str">
        <f t="shared" si="5"/>
        <v/>
      </c>
      <c r="AA43" s="10" t="str">
        <f t="shared" si="6"/>
        <v/>
      </c>
      <c r="AB43" s="10" t="str">
        <f t="shared" si="7"/>
        <v/>
      </c>
      <c r="AC43" s="10">
        <f t="shared" si="8"/>
        <v>36</v>
      </c>
      <c r="AD43" s="10" t="str">
        <f t="shared" si="9"/>
        <v/>
      </c>
      <c r="AE43" s="10" t="str">
        <f t="shared" si="10"/>
        <v/>
      </c>
      <c r="AF43" s="10" t="str">
        <f t="shared" si="11"/>
        <v/>
      </c>
      <c r="AG43" s="10" t="str">
        <f t="shared" si="12"/>
        <v/>
      </c>
      <c r="AH43" s="10" t="str">
        <f t="shared" si="13"/>
        <v/>
      </c>
      <c r="AI43" s="13" t="str">
        <f t="shared" si="14"/>
        <v>24</v>
      </c>
      <c r="AJ43" s="11">
        <f t="shared" si="15"/>
        <v>24</v>
      </c>
    </row>
    <row r="44" spans="1:36" x14ac:dyDescent="0.25">
      <c r="A44" s="1">
        <v>26</v>
      </c>
      <c r="B44" s="4">
        <v>48</v>
      </c>
      <c r="C44" s="9" t="s">
        <v>208</v>
      </c>
      <c r="D44" s="9" t="s">
        <v>200</v>
      </c>
      <c r="E44" s="9" t="s">
        <v>34</v>
      </c>
      <c r="F44" s="9">
        <v>63000009</v>
      </c>
      <c r="G44" s="9" t="s">
        <v>35</v>
      </c>
      <c r="H44" s="27"/>
      <c r="I44" s="6">
        <v>6</v>
      </c>
      <c r="J44" s="6">
        <v>6</v>
      </c>
      <c r="K44" s="9">
        <v>9</v>
      </c>
      <c r="L44" s="7">
        <f t="shared" si="16"/>
        <v>36</v>
      </c>
      <c r="M44" s="8" t="str">
        <f>IF(J44=4,RANK(L44,$AA$19:$AA$302,0)+COUNTIF($AA$1:AA43,AA44),"")&amp;IF(J44=5,RANK(L44,$AB$19:$AB$302,0)+COUNTIF($AB$1:AB43,AB44),"")&amp;IF(J44=6,RANK(L44,$AC$19:$AC$302,0)+COUNTIF($AC$1:AC43,AC44),"")&amp;IF(J44=7,RANK(L44,$AD$19:$AD$302,0)+COUNTIF($AD$1:AD43,AD44),"")&amp;IF(J44=8,RANK(L44,$AE$19:$AE$302,0)+COUNTIF($AE$1:AE43,AE44),"")&amp;IF(J44=9,RANK(L44,$AF$19:$AF$302,0)+COUNTIF($AF$1:AF43,AF44),"")&amp;IF(J44=10,RANK(L44,$AG$19:$AG$302,0)+COUNTIF($AG$1:AG43,AG44),"")&amp;IF(J44=11,RANK(L44,$AH$19:$AH$302,0)+COUNTIF($AH$1:AH43,AH44),"")</f>
        <v>26</v>
      </c>
      <c r="N44" s="9" t="s">
        <v>178</v>
      </c>
      <c r="Z44" s="10" t="str">
        <f t="shared" si="5"/>
        <v/>
      </c>
      <c r="AA44" s="10" t="str">
        <f t="shared" si="6"/>
        <v/>
      </c>
      <c r="AB44" s="10" t="str">
        <f t="shared" si="7"/>
        <v/>
      </c>
      <c r="AC44" s="10">
        <f t="shared" si="8"/>
        <v>36</v>
      </c>
      <c r="AD44" s="10" t="str">
        <f t="shared" si="9"/>
        <v/>
      </c>
      <c r="AE44" s="10" t="str">
        <f t="shared" si="10"/>
        <v/>
      </c>
      <c r="AF44" s="10" t="str">
        <f t="shared" si="11"/>
        <v/>
      </c>
      <c r="AG44" s="10" t="str">
        <f t="shared" si="12"/>
        <v/>
      </c>
      <c r="AH44" s="10" t="str">
        <f t="shared" si="13"/>
        <v/>
      </c>
      <c r="AI44" s="13" t="str">
        <f t="shared" si="14"/>
        <v>24</v>
      </c>
      <c r="AJ44" s="11">
        <f t="shared" si="15"/>
        <v>24</v>
      </c>
    </row>
    <row r="45" spans="1:36" x14ac:dyDescent="0.25">
      <c r="A45" s="1">
        <v>27</v>
      </c>
      <c r="B45" s="4">
        <v>48</v>
      </c>
      <c r="C45" s="9" t="s">
        <v>209</v>
      </c>
      <c r="D45" s="9" t="s">
        <v>210</v>
      </c>
      <c r="E45" s="9" t="s">
        <v>211</v>
      </c>
      <c r="F45" s="9">
        <v>1244531481</v>
      </c>
      <c r="G45" s="9" t="s">
        <v>65</v>
      </c>
      <c r="H45" s="27"/>
      <c r="I45" s="6">
        <v>6</v>
      </c>
      <c r="J45" s="6">
        <v>6</v>
      </c>
      <c r="K45" s="9">
        <v>9</v>
      </c>
      <c r="L45" s="7">
        <f t="shared" si="16"/>
        <v>36</v>
      </c>
      <c r="M45" s="8" t="str">
        <f>IF(J45=4,RANK(L45,$AA$19:$AA$302,0)+COUNTIF($AA$1:AA44,AA45),"")&amp;IF(J45=5,RANK(L45,$AB$19:$AB$302,0)+COUNTIF($AB$1:AB44,AB45),"")&amp;IF(J45=6,RANK(L45,$AC$19:$AC$302,0)+COUNTIF($AC$1:AC44,AC45),"")&amp;IF(J45=7,RANK(L45,$AD$19:$AD$302,0)+COUNTIF($AD$1:AD44,AD45),"")&amp;IF(J45=8,RANK(L45,$AE$19:$AE$302,0)+COUNTIF($AE$1:AE44,AE45),"")&amp;IF(J45=9,RANK(L45,$AF$19:$AF$302,0)+COUNTIF($AF$1:AF44,AF45),"")&amp;IF(J45=10,RANK(L45,$AG$19:$AG$302,0)+COUNTIF($AG$1:AG44,AG45),"")&amp;IF(J45=11,RANK(L45,$AH$19:$AH$302,0)+COUNTIF($AH$1:AH44,AH45),"")</f>
        <v>27</v>
      </c>
      <c r="N45" s="9" t="s">
        <v>178</v>
      </c>
      <c r="Z45" s="10" t="str">
        <f t="shared" si="5"/>
        <v/>
      </c>
      <c r="AA45" s="10" t="str">
        <f t="shared" si="6"/>
        <v/>
      </c>
      <c r="AB45" s="10" t="str">
        <f t="shared" si="7"/>
        <v/>
      </c>
      <c r="AC45" s="10">
        <f t="shared" si="8"/>
        <v>36</v>
      </c>
      <c r="AD45" s="10" t="str">
        <f t="shared" si="9"/>
        <v/>
      </c>
      <c r="AE45" s="10" t="str">
        <f t="shared" si="10"/>
        <v/>
      </c>
      <c r="AF45" s="10" t="str">
        <f t="shared" si="11"/>
        <v/>
      </c>
      <c r="AG45" s="10" t="str">
        <f t="shared" si="12"/>
        <v/>
      </c>
      <c r="AH45" s="10" t="str">
        <f t="shared" si="13"/>
        <v/>
      </c>
      <c r="AI45" s="13" t="str">
        <f t="shared" si="14"/>
        <v>24</v>
      </c>
      <c r="AJ45" s="11">
        <f t="shared" si="15"/>
        <v>24</v>
      </c>
    </row>
    <row r="46" spans="1:36" x14ac:dyDescent="0.25">
      <c r="A46" s="1">
        <v>28</v>
      </c>
      <c r="B46" s="4">
        <v>48</v>
      </c>
      <c r="C46" s="9" t="s">
        <v>212</v>
      </c>
      <c r="D46" s="9" t="s">
        <v>101</v>
      </c>
      <c r="E46" s="9" t="s">
        <v>31</v>
      </c>
      <c r="F46" s="9">
        <v>2104504692</v>
      </c>
      <c r="G46" s="9" t="s">
        <v>35</v>
      </c>
      <c r="H46" s="27"/>
      <c r="I46" s="6">
        <v>6</v>
      </c>
      <c r="J46" s="6">
        <v>6</v>
      </c>
      <c r="K46" s="9">
        <v>9</v>
      </c>
      <c r="L46" s="7">
        <f t="shared" si="16"/>
        <v>36</v>
      </c>
      <c r="M46" s="8" t="str">
        <f>IF(J46=4,RANK(L46,$AA$19:$AA$302,0)+COUNTIF($AA$1:AA45,AA46),"")&amp;IF(J46=5,RANK(L46,$AB$19:$AB$302,0)+COUNTIF($AB$1:AB45,AB46),"")&amp;IF(J46=6,RANK(L46,$AC$19:$AC$302,0)+COUNTIF($AC$1:AC45,AC46),"")&amp;IF(J46=7,RANK(L46,$AD$19:$AD$302,0)+COUNTIF($AD$1:AD45,AD46),"")&amp;IF(J46=8,RANK(L46,$AE$19:$AE$302,0)+COUNTIF($AE$1:AE45,AE46),"")&amp;IF(J46=9,RANK(L46,$AF$19:$AF$302,0)+COUNTIF($AF$1:AF45,AF46),"")&amp;IF(J46=10,RANK(L46,$AG$19:$AG$302,0)+COUNTIF($AG$1:AG45,AG46),"")&amp;IF(J46=11,RANK(L46,$AH$19:$AH$302,0)+COUNTIF($AH$1:AH45,AH46),"")</f>
        <v>28</v>
      </c>
      <c r="N46" s="9" t="s">
        <v>178</v>
      </c>
      <c r="Z46" s="10" t="str">
        <f t="shared" si="5"/>
        <v/>
      </c>
      <c r="AA46" s="10" t="str">
        <f t="shared" si="6"/>
        <v/>
      </c>
      <c r="AB46" s="10" t="str">
        <f t="shared" si="7"/>
        <v/>
      </c>
      <c r="AC46" s="10">
        <f t="shared" si="8"/>
        <v>36</v>
      </c>
      <c r="AD46" s="10" t="str">
        <f t="shared" si="9"/>
        <v/>
      </c>
      <c r="AE46" s="10" t="str">
        <f t="shared" si="10"/>
        <v/>
      </c>
      <c r="AF46" s="10" t="str">
        <f t="shared" si="11"/>
        <v/>
      </c>
      <c r="AG46" s="10" t="str">
        <f t="shared" si="12"/>
        <v/>
      </c>
      <c r="AH46" s="10" t="str">
        <f t="shared" si="13"/>
        <v/>
      </c>
      <c r="AI46" s="13" t="str">
        <f t="shared" si="14"/>
        <v>24</v>
      </c>
      <c r="AJ46" s="11">
        <f t="shared" si="15"/>
        <v>24</v>
      </c>
    </row>
    <row r="47" spans="1:36" x14ac:dyDescent="0.25">
      <c r="A47" s="1">
        <v>29</v>
      </c>
      <c r="B47" s="4">
        <v>48</v>
      </c>
      <c r="C47" s="9" t="s">
        <v>213</v>
      </c>
      <c r="D47" s="9" t="s">
        <v>200</v>
      </c>
      <c r="E47" s="9" t="s">
        <v>206</v>
      </c>
      <c r="F47" s="9">
        <v>2751001492</v>
      </c>
      <c r="G47" s="9" t="s">
        <v>65</v>
      </c>
      <c r="H47" s="27"/>
      <c r="I47" s="6">
        <v>6</v>
      </c>
      <c r="J47" s="6">
        <v>6</v>
      </c>
      <c r="K47" s="9">
        <v>8</v>
      </c>
      <c r="L47" s="7">
        <f t="shared" si="16"/>
        <v>32</v>
      </c>
      <c r="M47" s="8" t="str">
        <f>IF(J47=4,RANK(L47,$AA$19:$AA$302,0)+COUNTIF($AA$1:AA46,AA47),"")&amp;IF(J47=5,RANK(L47,$AB$19:$AB$302,0)+COUNTIF($AB$1:AB46,AB47),"")&amp;IF(J47=6,RANK(L47,$AC$19:$AC$302,0)+COUNTIF($AC$1:AC46,AC47),"")&amp;IF(J47=7,RANK(L47,$AD$19:$AD$302,0)+COUNTIF($AD$1:AD46,AD47),"")&amp;IF(J47=8,RANK(L47,$AE$19:$AE$302,0)+COUNTIF($AE$1:AE46,AE47),"")&amp;IF(J47=9,RANK(L47,$AF$19:$AF$302,0)+COUNTIF($AF$1:AF46,AF47),"")&amp;IF(J47=10,RANK(L47,$AG$19:$AG$302,0)+COUNTIF($AG$1:AG46,AG47),"")&amp;IF(J47=11,RANK(L47,$AH$19:$AH$302,0)+COUNTIF($AH$1:AH46,AH47),"")</f>
        <v>29</v>
      </c>
      <c r="N47" s="9" t="s">
        <v>178</v>
      </c>
      <c r="Z47" s="10" t="str">
        <f t="shared" si="5"/>
        <v/>
      </c>
      <c r="AA47" s="10" t="str">
        <f t="shared" si="6"/>
        <v/>
      </c>
      <c r="AB47" s="10" t="str">
        <f t="shared" si="7"/>
        <v/>
      </c>
      <c r="AC47" s="10">
        <f t="shared" si="8"/>
        <v>32</v>
      </c>
      <c r="AD47" s="10" t="str">
        <f t="shared" si="9"/>
        <v/>
      </c>
      <c r="AE47" s="10" t="str">
        <f t="shared" si="10"/>
        <v/>
      </c>
      <c r="AF47" s="10" t="str">
        <f t="shared" si="11"/>
        <v/>
      </c>
      <c r="AG47" s="10" t="str">
        <f t="shared" si="12"/>
        <v/>
      </c>
      <c r="AH47" s="10" t="str">
        <f t="shared" si="13"/>
        <v/>
      </c>
      <c r="AI47" s="13" t="str">
        <f t="shared" si="14"/>
        <v>29</v>
      </c>
      <c r="AJ47" s="11">
        <f t="shared" si="15"/>
        <v>29</v>
      </c>
    </row>
    <row r="48" spans="1:36" x14ac:dyDescent="0.25">
      <c r="A48" s="1">
        <v>30</v>
      </c>
      <c r="B48" s="4">
        <v>48</v>
      </c>
      <c r="C48" s="9" t="s">
        <v>214</v>
      </c>
      <c r="D48" s="9" t="s">
        <v>215</v>
      </c>
      <c r="E48" s="9" t="s">
        <v>216</v>
      </c>
      <c r="F48" s="9">
        <v>1127029386</v>
      </c>
      <c r="G48" s="9" t="s">
        <v>65</v>
      </c>
      <c r="H48" s="27"/>
      <c r="I48" s="6">
        <v>6</v>
      </c>
      <c r="J48" s="6">
        <v>6</v>
      </c>
      <c r="K48" s="9">
        <v>8</v>
      </c>
      <c r="L48" s="7">
        <f t="shared" si="16"/>
        <v>32</v>
      </c>
      <c r="M48" s="8" t="str">
        <f>IF(J48=4,RANK(L48,$AA$19:$AA$302,0)+COUNTIF($AA$1:AA47,AA48),"")&amp;IF(J48=5,RANK(L48,$AB$19:$AB$302,0)+COUNTIF($AB$1:AB47,AB48),"")&amp;IF(J48=6,RANK(L48,$AC$19:$AC$302,0)+COUNTIF($AC$1:AC47,AC48),"")&amp;IF(J48=7,RANK(L48,$AD$19:$AD$302,0)+COUNTIF($AD$1:AD47,AD48),"")&amp;IF(J48=8,RANK(L48,$AE$19:$AE$302,0)+COUNTIF($AE$1:AE47,AE48),"")&amp;IF(J48=9,RANK(L48,$AF$19:$AF$302,0)+COUNTIF($AF$1:AF47,AF48),"")&amp;IF(J48=10,RANK(L48,$AG$19:$AG$302,0)+COUNTIF($AG$1:AG47,AG48),"")&amp;IF(J48=11,RANK(L48,$AH$19:$AH$302,0)+COUNTIF($AH$1:AH47,AH48),"")</f>
        <v>30</v>
      </c>
      <c r="N48" s="9" t="s">
        <v>178</v>
      </c>
      <c r="Z48" s="10" t="str">
        <f t="shared" si="5"/>
        <v/>
      </c>
      <c r="AA48" s="10" t="str">
        <f t="shared" si="6"/>
        <v/>
      </c>
      <c r="AB48" s="10" t="str">
        <f t="shared" si="7"/>
        <v/>
      </c>
      <c r="AC48" s="10">
        <f t="shared" si="8"/>
        <v>32</v>
      </c>
      <c r="AD48" s="10" t="str">
        <f t="shared" si="9"/>
        <v/>
      </c>
      <c r="AE48" s="10" t="str">
        <f t="shared" si="10"/>
        <v/>
      </c>
      <c r="AF48" s="10" t="str">
        <f t="shared" si="11"/>
        <v/>
      </c>
      <c r="AG48" s="10" t="str">
        <f t="shared" si="12"/>
        <v/>
      </c>
      <c r="AH48" s="10" t="str">
        <f t="shared" si="13"/>
        <v/>
      </c>
      <c r="AI48" s="13" t="str">
        <f t="shared" si="14"/>
        <v>29</v>
      </c>
      <c r="AJ48" s="11">
        <f t="shared" si="15"/>
        <v>29</v>
      </c>
    </row>
    <row r="49" spans="1:36" x14ac:dyDescent="0.25">
      <c r="A49" s="1">
        <v>31</v>
      </c>
      <c r="B49" s="4">
        <v>48</v>
      </c>
      <c r="C49" s="9" t="s">
        <v>217</v>
      </c>
      <c r="D49" s="9" t="s">
        <v>125</v>
      </c>
      <c r="E49" s="9" t="s">
        <v>27</v>
      </c>
      <c r="F49" s="9">
        <v>612849526</v>
      </c>
      <c r="G49" s="9" t="s">
        <v>65</v>
      </c>
      <c r="H49" s="27"/>
      <c r="I49" s="6">
        <v>6</v>
      </c>
      <c r="J49" s="6">
        <v>6</v>
      </c>
      <c r="K49" s="9">
        <v>8</v>
      </c>
      <c r="L49" s="7">
        <f t="shared" si="16"/>
        <v>32</v>
      </c>
      <c r="M49" s="8" t="str">
        <f>IF(J49=4,RANK(L49,$AA$19:$AA$302,0)+COUNTIF($AA$1:AA48,AA49),"")&amp;IF(J49=5,RANK(L49,$AB$19:$AB$302,0)+COUNTIF($AB$1:AB48,AB49),"")&amp;IF(J49=6,RANK(L49,$AC$19:$AC$302,0)+COUNTIF($AC$1:AC48,AC49),"")&amp;IF(J49=7,RANK(L49,$AD$19:$AD$302,0)+COUNTIF($AD$1:AD48,AD49),"")&amp;IF(J49=8,RANK(L49,$AE$19:$AE$302,0)+COUNTIF($AE$1:AE48,AE49),"")&amp;IF(J49=9,RANK(L49,$AF$19:$AF$302,0)+COUNTIF($AF$1:AF48,AF49),"")&amp;IF(J49=10,RANK(L49,$AG$19:$AG$302,0)+COUNTIF($AG$1:AG48,AG49),"")&amp;IF(J49=11,RANK(L49,$AH$19:$AH$302,0)+COUNTIF($AH$1:AH48,AH49),"")</f>
        <v>31</v>
      </c>
      <c r="N49" s="9" t="s">
        <v>178</v>
      </c>
      <c r="Z49" s="10" t="str">
        <f t="shared" si="5"/>
        <v/>
      </c>
      <c r="AA49" s="10" t="str">
        <f t="shared" si="6"/>
        <v/>
      </c>
      <c r="AB49" s="10" t="str">
        <f t="shared" si="7"/>
        <v/>
      </c>
      <c r="AC49" s="10">
        <f t="shared" si="8"/>
        <v>32</v>
      </c>
      <c r="AD49" s="10" t="str">
        <f t="shared" si="9"/>
        <v/>
      </c>
      <c r="AE49" s="10" t="str">
        <f t="shared" si="10"/>
        <v/>
      </c>
      <c r="AF49" s="10" t="str">
        <f t="shared" si="11"/>
        <v/>
      </c>
      <c r="AG49" s="10" t="str">
        <f t="shared" si="12"/>
        <v/>
      </c>
      <c r="AH49" s="10" t="str">
        <f t="shared" si="13"/>
        <v/>
      </c>
      <c r="AI49" s="13" t="str">
        <f t="shared" si="14"/>
        <v>29</v>
      </c>
      <c r="AJ49" s="11">
        <f t="shared" si="15"/>
        <v>29</v>
      </c>
    </row>
    <row r="50" spans="1:36" x14ac:dyDescent="0.25">
      <c r="A50" s="1">
        <v>32</v>
      </c>
      <c r="B50" s="4">
        <v>48</v>
      </c>
      <c r="C50" s="9" t="s">
        <v>218</v>
      </c>
      <c r="D50" s="9" t="s">
        <v>219</v>
      </c>
      <c r="E50" s="9" t="s">
        <v>143</v>
      </c>
      <c r="F50" s="9">
        <v>1784098858</v>
      </c>
      <c r="G50" s="9" t="s">
        <v>35</v>
      </c>
      <c r="H50" s="27"/>
      <c r="I50" s="6">
        <v>6</v>
      </c>
      <c r="J50" s="6">
        <v>6</v>
      </c>
      <c r="K50" s="9">
        <v>8</v>
      </c>
      <c r="L50" s="7">
        <f t="shared" si="16"/>
        <v>32</v>
      </c>
      <c r="M50" s="8" t="str">
        <f>IF(J50=4,RANK(L50,$AA$19:$AA$302,0)+COUNTIF($AA$1:AA49,AA50),"")&amp;IF(J50=5,RANK(L50,$AB$19:$AB$302,0)+COUNTIF($AB$1:AB49,AB50),"")&amp;IF(J50=6,RANK(L50,$AC$19:$AC$302,0)+COUNTIF($AC$1:AC49,AC50),"")&amp;IF(J50=7,RANK(L50,$AD$19:$AD$302,0)+COUNTIF($AD$1:AD49,AD50),"")&amp;IF(J50=8,RANK(L50,$AE$19:$AE$302,0)+COUNTIF($AE$1:AE49,AE50),"")&amp;IF(J50=9,RANK(L50,$AF$19:$AF$302,0)+COUNTIF($AF$1:AF49,AF50),"")&amp;IF(J50=10,RANK(L50,$AG$19:$AG$302,0)+COUNTIF($AG$1:AG49,AG50),"")&amp;IF(J50=11,RANK(L50,$AH$19:$AH$302,0)+COUNTIF($AH$1:AH49,AH50),"")</f>
        <v>32</v>
      </c>
      <c r="N50" s="9" t="s">
        <v>178</v>
      </c>
      <c r="Z50" s="10" t="str">
        <f t="shared" si="5"/>
        <v/>
      </c>
      <c r="AA50" s="10" t="str">
        <f t="shared" si="6"/>
        <v/>
      </c>
      <c r="AB50" s="10" t="str">
        <f t="shared" si="7"/>
        <v/>
      </c>
      <c r="AC50" s="10">
        <f t="shared" si="8"/>
        <v>32</v>
      </c>
      <c r="AD50" s="10" t="str">
        <f t="shared" si="9"/>
        <v/>
      </c>
      <c r="AE50" s="10" t="str">
        <f t="shared" si="10"/>
        <v/>
      </c>
      <c r="AF50" s="10" t="str">
        <f t="shared" si="11"/>
        <v/>
      </c>
      <c r="AG50" s="10" t="str">
        <f t="shared" si="12"/>
        <v/>
      </c>
      <c r="AH50" s="10" t="str">
        <f t="shared" si="13"/>
        <v/>
      </c>
      <c r="AI50" s="13" t="str">
        <f t="shared" si="14"/>
        <v>29</v>
      </c>
      <c r="AJ50" s="11">
        <f t="shared" si="15"/>
        <v>29</v>
      </c>
    </row>
    <row r="51" spans="1:36" x14ac:dyDescent="0.25">
      <c r="A51" s="1">
        <v>33</v>
      </c>
      <c r="B51" s="4">
        <v>48</v>
      </c>
      <c r="C51" s="9" t="s">
        <v>220</v>
      </c>
      <c r="D51" s="9" t="s">
        <v>221</v>
      </c>
      <c r="E51" s="9" t="s">
        <v>41</v>
      </c>
      <c r="F51" s="9">
        <v>2528726633</v>
      </c>
      <c r="G51" s="9" t="s">
        <v>65</v>
      </c>
      <c r="H51" s="27"/>
      <c r="I51" s="6">
        <v>6</v>
      </c>
      <c r="J51" s="6">
        <v>6</v>
      </c>
      <c r="K51" s="9">
        <v>8</v>
      </c>
      <c r="L51" s="7">
        <f t="shared" si="16"/>
        <v>32</v>
      </c>
      <c r="M51" s="8" t="str">
        <f>IF(J51=4,RANK(L51,$AA$19:$AA$302,0)+COUNTIF($AA$1:AA50,AA51),"")&amp;IF(J51=5,RANK(L51,$AB$19:$AB$302,0)+COUNTIF($AB$1:AB50,AB51),"")&amp;IF(J51=6,RANK(L51,$AC$19:$AC$302,0)+COUNTIF($AC$1:AC50,AC51),"")&amp;IF(J51=7,RANK(L51,$AD$19:$AD$302,0)+COUNTIF($AD$1:AD50,AD51),"")&amp;IF(J51=8,RANK(L51,$AE$19:$AE$302,0)+COUNTIF($AE$1:AE50,AE51),"")&amp;IF(J51=9,RANK(L51,$AF$19:$AF$302,0)+COUNTIF($AF$1:AF50,AF51),"")&amp;IF(J51=10,RANK(L51,$AG$19:$AG$302,0)+COUNTIF($AG$1:AG50,AG51),"")&amp;IF(J51=11,RANK(L51,$AH$19:$AH$302,0)+COUNTIF($AH$1:AH50,AH51),"")</f>
        <v>33</v>
      </c>
      <c r="N51" s="9" t="s">
        <v>178</v>
      </c>
      <c r="Z51" s="10" t="str">
        <f t="shared" si="5"/>
        <v/>
      </c>
      <c r="AA51" s="10" t="str">
        <f t="shared" si="6"/>
        <v/>
      </c>
      <c r="AB51" s="10" t="str">
        <f t="shared" si="7"/>
        <v/>
      </c>
      <c r="AC51" s="10">
        <f t="shared" si="8"/>
        <v>32</v>
      </c>
      <c r="AD51" s="10" t="str">
        <f t="shared" si="9"/>
        <v/>
      </c>
      <c r="AE51" s="10" t="str">
        <f t="shared" si="10"/>
        <v/>
      </c>
      <c r="AF51" s="10" t="str">
        <f t="shared" si="11"/>
        <v/>
      </c>
      <c r="AG51" s="10" t="str">
        <f t="shared" si="12"/>
        <v/>
      </c>
      <c r="AH51" s="10" t="str">
        <f t="shared" si="13"/>
        <v/>
      </c>
      <c r="AI51" s="13" t="str">
        <f t="shared" si="14"/>
        <v>29</v>
      </c>
      <c r="AJ51" s="11">
        <f t="shared" si="15"/>
        <v>29</v>
      </c>
    </row>
    <row r="52" spans="1:36" x14ac:dyDescent="0.25">
      <c r="A52" s="1">
        <v>34</v>
      </c>
      <c r="B52" s="4">
        <v>48</v>
      </c>
      <c r="C52" s="9" t="s">
        <v>149</v>
      </c>
      <c r="D52" s="9" t="s">
        <v>37</v>
      </c>
      <c r="E52" s="9" t="s">
        <v>41</v>
      </c>
      <c r="F52" s="9">
        <v>1518564979</v>
      </c>
      <c r="G52" s="9" t="s">
        <v>65</v>
      </c>
      <c r="H52" s="27"/>
      <c r="I52" s="6">
        <v>6</v>
      </c>
      <c r="J52" s="6">
        <v>6</v>
      </c>
      <c r="K52" s="9">
        <v>8</v>
      </c>
      <c r="L52" s="7">
        <f t="shared" si="16"/>
        <v>32</v>
      </c>
      <c r="M52" s="8" t="str">
        <f>IF(J52=4,RANK(L52,$AA$19:$AA$302,0)+COUNTIF($AA$1:AA51,AA52),"")&amp;IF(J52=5,RANK(L52,$AB$19:$AB$302,0)+COUNTIF($AB$1:AB51,AB52),"")&amp;IF(J52=6,RANK(L52,$AC$19:$AC$302,0)+COUNTIF($AC$1:AC51,AC52),"")&amp;IF(J52=7,RANK(L52,$AD$19:$AD$302,0)+COUNTIF($AD$1:AD51,AD52),"")&amp;IF(J52=8,RANK(L52,$AE$19:$AE$302,0)+COUNTIF($AE$1:AE51,AE52),"")&amp;IF(J52=9,RANK(L52,$AF$19:$AF$302,0)+COUNTIF($AF$1:AF51,AF52),"")&amp;IF(J52=10,RANK(L52,$AG$19:$AG$302,0)+COUNTIF($AG$1:AG51,AG52),"")&amp;IF(J52=11,RANK(L52,$AH$19:$AH$302,0)+COUNTIF($AH$1:AH51,AH52),"")</f>
        <v>34</v>
      </c>
      <c r="N52" s="9" t="s">
        <v>178</v>
      </c>
      <c r="Z52" s="10" t="str">
        <f t="shared" si="5"/>
        <v/>
      </c>
      <c r="AA52" s="10" t="str">
        <f t="shared" si="6"/>
        <v/>
      </c>
      <c r="AB52" s="10" t="str">
        <f t="shared" si="7"/>
        <v/>
      </c>
      <c r="AC52" s="10">
        <f t="shared" si="8"/>
        <v>32</v>
      </c>
      <c r="AD52" s="10" t="str">
        <f t="shared" si="9"/>
        <v/>
      </c>
      <c r="AE52" s="10" t="str">
        <f t="shared" si="10"/>
        <v/>
      </c>
      <c r="AF52" s="10" t="str">
        <f t="shared" si="11"/>
        <v/>
      </c>
      <c r="AG52" s="10" t="str">
        <f t="shared" si="12"/>
        <v/>
      </c>
      <c r="AH52" s="10" t="str">
        <f t="shared" si="13"/>
        <v/>
      </c>
      <c r="AI52" s="13" t="str">
        <f t="shared" si="14"/>
        <v>29</v>
      </c>
      <c r="AJ52" s="11">
        <f t="shared" si="15"/>
        <v>29</v>
      </c>
    </row>
    <row r="53" spans="1:36" x14ac:dyDescent="0.25">
      <c r="A53" s="1">
        <v>35</v>
      </c>
      <c r="B53" s="4">
        <v>48</v>
      </c>
      <c r="C53" s="9" t="s">
        <v>222</v>
      </c>
      <c r="D53" s="9" t="s">
        <v>40</v>
      </c>
      <c r="E53" s="9" t="s">
        <v>31</v>
      </c>
      <c r="F53" s="9">
        <v>3439544942</v>
      </c>
      <c r="G53" s="9" t="s">
        <v>65</v>
      </c>
      <c r="H53" s="27"/>
      <c r="I53" s="6">
        <v>6</v>
      </c>
      <c r="J53" s="6">
        <v>6</v>
      </c>
      <c r="K53" s="9">
        <v>8</v>
      </c>
      <c r="L53" s="7">
        <f t="shared" si="16"/>
        <v>32</v>
      </c>
      <c r="M53" s="8" t="str">
        <f>IF(J53=4,RANK(L53,$AA$19:$AA$302,0)+COUNTIF($AA$1:AA52,AA53),"")&amp;IF(J53=5,RANK(L53,$AB$19:$AB$302,0)+COUNTIF($AB$1:AB52,AB53),"")&amp;IF(J53=6,RANK(L53,$AC$19:$AC$302,0)+COUNTIF($AC$1:AC52,AC53),"")&amp;IF(J53=7,RANK(L53,$AD$19:$AD$302,0)+COUNTIF($AD$1:AD52,AD53),"")&amp;IF(J53=8,RANK(L53,$AE$19:$AE$302,0)+COUNTIF($AE$1:AE52,AE53),"")&amp;IF(J53=9,RANK(L53,$AF$19:$AF$302,0)+COUNTIF($AF$1:AF52,AF53),"")&amp;IF(J53=10,RANK(L53,$AG$19:$AG$302,0)+COUNTIF($AG$1:AG52,AG53),"")&amp;IF(J53=11,RANK(L53,$AH$19:$AH$302,0)+COUNTIF($AH$1:AH52,AH53),"")</f>
        <v>35</v>
      </c>
      <c r="N53" s="9" t="s">
        <v>178</v>
      </c>
      <c r="Z53" s="10" t="str">
        <f t="shared" si="5"/>
        <v/>
      </c>
      <c r="AA53" s="10" t="str">
        <f t="shared" si="6"/>
        <v/>
      </c>
      <c r="AB53" s="10" t="str">
        <f t="shared" si="7"/>
        <v/>
      </c>
      <c r="AC53" s="10">
        <f t="shared" si="8"/>
        <v>32</v>
      </c>
      <c r="AD53" s="10" t="str">
        <f t="shared" si="9"/>
        <v/>
      </c>
      <c r="AE53" s="10" t="str">
        <f t="shared" si="10"/>
        <v/>
      </c>
      <c r="AF53" s="10" t="str">
        <f t="shared" si="11"/>
        <v/>
      </c>
      <c r="AG53" s="10" t="str">
        <f t="shared" si="12"/>
        <v/>
      </c>
      <c r="AH53" s="10" t="str">
        <f t="shared" si="13"/>
        <v/>
      </c>
      <c r="AI53" s="13" t="str">
        <f t="shared" si="14"/>
        <v>29</v>
      </c>
      <c r="AJ53" s="11">
        <f t="shared" si="15"/>
        <v>29</v>
      </c>
    </row>
    <row r="54" spans="1:36" x14ac:dyDescent="0.25">
      <c r="A54" s="1">
        <v>36</v>
      </c>
      <c r="B54" s="4">
        <v>48</v>
      </c>
      <c r="C54" s="9" t="s">
        <v>194</v>
      </c>
      <c r="D54" s="9" t="s">
        <v>223</v>
      </c>
      <c r="E54" s="9" t="s">
        <v>75</v>
      </c>
      <c r="F54" s="9">
        <v>4209520059</v>
      </c>
      <c r="G54" s="9" t="s">
        <v>35</v>
      </c>
      <c r="H54" s="27"/>
      <c r="I54" s="6">
        <v>6</v>
      </c>
      <c r="J54" s="6">
        <v>6</v>
      </c>
      <c r="K54" s="9">
        <v>8</v>
      </c>
      <c r="L54" s="7">
        <f t="shared" si="16"/>
        <v>32</v>
      </c>
      <c r="M54" s="8" t="str">
        <f>IF(J54=4,RANK(L54,$AA$19:$AA$302,0)+COUNTIF($AA$1:AA53,AA54),"")&amp;IF(J54=5,RANK(L54,$AB$19:$AB$302,0)+COUNTIF($AB$1:AB53,AB54),"")&amp;IF(J54=6,RANK(L54,$AC$19:$AC$302,0)+COUNTIF($AC$1:AC53,AC54),"")&amp;IF(J54=7,RANK(L54,$AD$19:$AD$302,0)+COUNTIF($AD$1:AD53,AD54),"")&amp;IF(J54=8,RANK(L54,$AE$19:$AE$302,0)+COUNTIF($AE$1:AE53,AE54),"")&amp;IF(J54=9,RANK(L54,$AF$19:$AF$302,0)+COUNTIF($AF$1:AF53,AF54),"")&amp;IF(J54=10,RANK(L54,$AG$19:$AG$302,0)+COUNTIF($AG$1:AG53,AG54),"")&amp;IF(J54=11,RANK(L54,$AH$19:$AH$302,0)+COUNTIF($AH$1:AH53,AH54),"")</f>
        <v>36</v>
      </c>
      <c r="N54" s="9" t="s">
        <v>178</v>
      </c>
      <c r="Z54" s="10" t="str">
        <f t="shared" si="5"/>
        <v/>
      </c>
      <c r="AA54" s="10" t="str">
        <f t="shared" si="6"/>
        <v/>
      </c>
      <c r="AB54" s="10" t="str">
        <f t="shared" si="7"/>
        <v/>
      </c>
      <c r="AC54" s="10">
        <f t="shared" si="8"/>
        <v>32</v>
      </c>
      <c r="AD54" s="10" t="str">
        <f t="shared" si="9"/>
        <v/>
      </c>
      <c r="AE54" s="10" t="str">
        <f t="shared" si="10"/>
        <v/>
      </c>
      <c r="AF54" s="10" t="str">
        <f t="shared" si="11"/>
        <v/>
      </c>
      <c r="AG54" s="10" t="str">
        <f t="shared" si="12"/>
        <v/>
      </c>
      <c r="AH54" s="10" t="str">
        <f t="shared" si="13"/>
        <v/>
      </c>
      <c r="AI54" s="13" t="str">
        <f t="shared" si="14"/>
        <v>29</v>
      </c>
      <c r="AJ54" s="11">
        <f t="shared" si="15"/>
        <v>29</v>
      </c>
    </row>
    <row r="55" spans="1:36" x14ac:dyDescent="0.25">
      <c r="A55" s="1">
        <v>37</v>
      </c>
      <c r="B55" s="4">
        <v>48</v>
      </c>
      <c r="C55" s="9" t="s">
        <v>224</v>
      </c>
      <c r="D55" s="9" t="s">
        <v>103</v>
      </c>
      <c r="E55" s="9" t="s">
        <v>104</v>
      </c>
      <c r="F55" s="9">
        <v>3666941576</v>
      </c>
      <c r="G55" s="9" t="s">
        <v>65</v>
      </c>
      <c r="H55" s="27"/>
      <c r="I55" s="6">
        <v>6</v>
      </c>
      <c r="J55" s="6">
        <v>6</v>
      </c>
      <c r="K55" s="9">
        <v>7</v>
      </c>
      <c r="L55" s="7">
        <f t="shared" si="16"/>
        <v>28</v>
      </c>
      <c r="M55" s="8" t="str">
        <f>IF(J55=4,RANK(L55,$AA$19:$AA$302,0)+COUNTIF($AA$1:AA54,AA55),"")&amp;IF(J55=5,RANK(L55,$AB$19:$AB$302,0)+COUNTIF($AB$1:AB54,AB55),"")&amp;IF(J55=6,RANK(L55,$AC$19:$AC$302,0)+COUNTIF($AC$1:AC54,AC55),"")&amp;IF(J55=7,RANK(L55,$AD$19:$AD$302,0)+COUNTIF($AD$1:AD54,AD55),"")&amp;IF(J55=8,RANK(L55,$AE$19:$AE$302,0)+COUNTIF($AE$1:AE54,AE55),"")&amp;IF(J55=9,RANK(L55,$AF$19:$AF$302,0)+COUNTIF($AF$1:AF54,AF55),"")&amp;IF(J55=10,RANK(L55,$AG$19:$AG$302,0)+COUNTIF($AG$1:AG54,AG55),"")&amp;IF(J55=11,RANK(L55,$AH$19:$AH$302,0)+COUNTIF($AH$1:AH54,AH55),"")</f>
        <v>37</v>
      </c>
      <c r="N55" s="9" t="s">
        <v>178</v>
      </c>
      <c r="Z55" s="10" t="str">
        <f t="shared" si="5"/>
        <v/>
      </c>
      <c r="AA55" s="10" t="str">
        <f t="shared" si="6"/>
        <v/>
      </c>
      <c r="AB55" s="10" t="str">
        <f t="shared" si="7"/>
        <v/>
      </c>
      <c r="AC55" s="10">
        <f t="shared" si="8"/>
        <v>28</v>
      </c>
      <c r="AD55" s="10" t="str">
        <f t="shared" si="9"/>
        <v/>
      </c>
      <c r="AE55" s="10" t="str">
        <f t="shared" si="10"/>
        <v/>
      </c>
      <c r="AF55" s="10" t="str">
        <f t="shared" si="11"/>
        <v/>
      </c>
      <c r="AG55" s="10" t="str">
        <f t="shared" si="12"/>
        <v/>
      </c>
      <c r="AH55" s="10" t="str">
        <f t="shared" si="13"/>
        <v/>
      </c>
      <c r="AI55" s="13" t="str">
        <f t="shared" si="14"/>
        <v>37</v>
      </c>
      <c r="AJ55" s="11">
        <f t="shared" si="15"/>
        <v>37</v>
      </c>
    </row>
    <row r="56" spans="1:36" x14ac:dyDescent="0.25">
      <c r="A56" s="1">
        <v>38</v>
      </c>
      <c r="B56" s="4">
        <v>48</v>
      </c>
      <c r="C56" s="9" t="s">
        <v>225</v>
      </c>
      <c r="D56" s="9" t="s">
        <v>62</v>
      </c>
      <c r="E56" s="9" t="s">
        <v>41</v>
      </c>
      <c r="F56" s="9">
        <v>1031527962</v>
      </c>
      <c r="G56" s="9" t="s">
        <v>65</v>
      </c>
      <c r="H56" s="27"/>
      <c r="I56" s="6">
        <v>6</v>
      </c>
      <c r="J56" s="6">
        <v>6</v>
      </c>
      <c r="K56" s="9">
        <v>7</v>
      </c>
      <c r="L56" s="7">
        <f t="shared" si="16"/>
        <v>28</v>
      </c>
      <c r="M56" s="8" t="str">
        <f>IF(J56=4,RANK(L56,$AA$19:$AA$302,0)+COUNTIF($AA$1:AA55,AA56),"")&amp;IF(J56=5,RANK(L56,$AB$19:$AB$302,0)+COUNTIF($AB$1:AB55,AB56),"")&amp;IF(J56=6,RANK(L56,$AC$19:$AC$302,0)+COUNTIF($AC$1:AC55,AC56),"")&amp;IF(J56=7,RANK(L56,$AD$19:$AD$302,0)+COUNTIF($AD$1:AD55,AD56),"")&amp;IF(J56=8,RANK(L56,$AE$19:$AE$302,0)+COUNTIF($AE$1:AE55,AE56),"")&amp;IF(J56=9,RANK(L56,$AF$19:$AF$302,0)+COUNTIF($AF$1:AF55,AF56),"")&amp;IF(J56=10,RANK(L56,$AG$19:$AG$302,0)+COUNTIF($AG$1:AG55,AG56),"")&amp;IF(J56=11,RANK(L56,$AH$19:$AH$302,0)+COUNTIF($AH$1:AH55,AH56),"")</f>
        <v>38</v>
      </c>
      <c r="N56" s="9" t="s">
        <v>178</v>
      </c>
      <c r="Z56" s="10" t="str">
        <f t="shared" si="5"/>
        <v/>
      </c>
      <c r="AA56" s="10" t="str">
        <f t="shared" si="6"/>
        <v/>
      </c>
      <c r="AB56" s="10" t="str">
        <f t="shared" si="7"/>
        <v/>
      </c>
      <c r="AC56" s="10">
        <f t="shared" si="8"/>
        <v>28</v>
      </c>
      <c r="AD56" s="10" t="str">
        <f t="shared" si="9"/>
        <v/>
      </c>
      <c r="AE56" s="10" t="str">
        <f t="shared" si="10"/>
        <v/>
      </c>
      <c r="AF56" s="10" t="str">
        <f t="shared" si="11"/>
        <v/>
      </c>
      <c r="AG56" s="10" t="str">
        <f t="shared" si="12"/>
        <v/>
      </c>
      <c r="AH56" s="10" t="str">
        <f t="shared" si="13"/>
        <v/>
      </c>
      <c r="AI56" s="13" t="str">
        <f t="shared" si="14"/>
        <v>37</v>
      </c>
      <c r="AJ56" s="11">
        <f t="shared" si="15"/>
        <v>37</v>
      </c>
    </row>
    <row r="57" spans="1:36" x14ac:dyDescent="0.25">
      <c r="A57" s="1">
        <v>39</v>
      </c>
      <c r="B57" s="4">
        <v>48</v>
      </c>
      <c r="C57" s="9" t="s">
        <v>226</v>
      </c>
      <c r="D57" s="9" t="s">
        <v>94</v>
      </c>
      <c r="E57" s="9" t="s">
        <v>99</v>
      </c>
      <c r="F57" s="9">
        <v>2736737209</v>
      </c>
      <c r="G57" s="9" t="s">
        <v>65</v>
      </c>
      <c r="H57" s="27"/>
      <c r="I57" s="6">
        <v>6</v>
      </c>
      <c r="J57" s="6">
        <v>6</v>
      </c>
      <c r="K57" s="9">
        <v>7</v>
      </c>
      <c r="L57" s="7">
        <f t="shared" si="16"/>
        <v>28</v>
      </c>
      <c r="M57" s="8" t="str">
        <f>IF(J57=4,RANK(L57,$AA$19:$AA$302,0)+COUNTIF($AA$1:AA56,AA57),"")&amp;IF(J57=5,RANK(L57,$AB$19:$AB$302,0)+COUNTIF($AB$1:AB56,AB57),"")&amp;IF(J57=6,RANK(L57,$AC$19:$AC$302,0)+COUNTIF($AC$1:AC56,AC57),"")&amp;IF(J57=7,RANK(L57,$AD$19:$AD$302,0)+COUNTIF($AD$1:AD56,AD57),"")&amp;IF(J57=8,RANK(L57,$AE$19:$AE$302,0)+COUNTIF($AE$1:AE56,AE57),"")&amp;IF(J57=9,RANK(L57,$AF$19:$AF$302,0)+COUNTIF($AF$1:AF56,AF57),"")&amp;IF(J57=10,RANK(L57,$AG$19:$AG$302,0)+COUNTIF($AG$1:AG56,AG57),"")&amp;IF(J57=11,RANK(L57,$AH$19:$AH$302,0)+COUNTIF($AH$1:AH56,AH57),"")</f>
        <v>39</v>
      </c>
      <c r="N57" s="9" t="s">
        <v>178</v>
      </c>
      <c r="Z57" s="10" t="str">
        <f t="shared" si="5"/>
        <v/>
      </c>
      <c r="AA57" s="10" t="str">
        <f t="shared" si="6"/>
        <v/>
      </c>
      <c r="AB57" s="10" t="str">
        <f t="shared" si="7"/>
        <v/>
      </c>
      <c r="AC57" s="10">
        <f t="shared" si="8"/>
        <v>28</v>
      </c>
      <c r="AD57" s="10" t="str">
        <f t="shared" si="9"/>
        <v/>
      </c>
      <c r="AE57" s="10" t="str">
        <f t="shared" si="10"/>
        <v/>
      </c>
      <c r="AF57" s="10" t="str">
        <f t="shared" si="11"/>
        <v/>
      </c>
      <c r="AG57" s="10" t="str">
        <f t="shared" si="12"/>
        <v/>
      </c>
      <c r="AH57" s="10" t="str">
        <f t="shared" si="13"/>
        <v/>
      </c>
      <c r="AI57" s="13" t="str">
        <f t="shared" si="14"/>
        <v>37</v>
      </c>
      <c r="AJ57" s="11">
        <f t="shared" si="15"/>
        <v>37</v>
      </c>
    </row>
    <row r="58" spans="1:36" x14ac:dyDescent="0.25">
      <c r="A58" s="1">
        <v>40</v>
      </c>
      <c r="B58" s="4">
        <v>48</v>
      </c>
      <c r="C58" s="9" t="s">
        <v>227</v>
      </c>
      <c r="D58" s="9" t="s">
        <v>101</v>
      </c>
      <c r="E58" s="9" t="s">
        <v>34</v>
      </c>
      <c r="F58" s="9">
        <v>3177823969</v>
      </c>
      <c r="G58" s="9" t="s">
        <v>65</v>
      </c>
      <c r="H58" s="27"/>
      <c r="I58" s="6">
        <v>6</v>
      </c>
      <c r="J58" s="6">
        <v>6</v>
      </c>
      <c r="K58" s="9">
        <v>7</v>
      </c>
      <c r="L58" s="7">
        <f t="shared" si="16"/>
        <v>28</v>
      </c>
      <c r="M58" s="8" t="str">
        <f>IF(J58=4,RANK(L58,$AA$19:$AA$302,0)+COUNTIF($AA$1:AA57,AA58),"")&amp;IF(J58=5,RANK(L58,$AB$19:$AB$302,0)+COUNTIF($AB$1:AB57,AB58),"")&amp;IF(J58=6,RANK(L58,$AC$19:$AC$302,0)+COUNTIF($AC$1:AC57,AC58),"")&amp;IF(J58=7,RANK(L58,$AD$19:$AD$302,0)+COUNTIF($AD$1:AD57,AD58),"")&amp;IF(J58=8,RANK(L58,$AE$19:$AE$302,0)+COUNTIF($AE$1:AE57,AE58),"")&amp;IF(J58=9,RANK(L58,$AF$19:$AF$302,0)+COUNTIF($AF$1:AF57,AF58),"")&amp;IF(J58=10,RANK(L58,$AG$19:$AG$302,0)+COUNTIF($AG$1:AG57,AG58),"")&amp;IF(J58=11,RANK(L58,$AH$19:$AH$302,0)+COUNTIF($AH$1:AH57,AH58),"")</f>
        <v>40</v>
      </c>
      <c r="N58" s="9" t="s">
        <v>178</v>
      </c>
      <c r="Z58" s="10" t="str">
        <f t="shared" si="5"/>
        <v/>
      </c>
      <c r="AA58" s="10" t="str">
        <f t="shared" si="6"/>
        <v/>
      </c>
      <c r="AB58" s="10" t="str">
        <f t="shared" si="7"/>
        <v/>
      </c>
      <c r="AC58" s="10">
        <f t="shared" si="8"/>
        <v>28</v>
      </c>
      <c r="AD58" s="10" t="str">
        <f t="shared" si="9"/>
        <v/>
      </c>
      <c r="AE58" s="10" t="str">
        <f t="shared" si="10"/>
        <v/>
      </c>
      <c r="AF58" s="10" t="str">
        <f t="shared" si="11"/>
        <v/>
      </c>
      <c r="AG58" s="10" t="str">
        <f t="shared" si="12"/>
        <v/>
      </c>
      <c r="AH58" s="10" t="str">
        <f t="shared" si="13"/>
        <v/>
      </c>
      <c r="AI58" s="13" t="str">
        <f t="shared" si="14"/>
        <v>37</v>
      </c>
      <c r="AJ58" s="11">
        <f t="shared" si="15"/>
        <v>37</v>
      </c>
    </row>
    <row r="59" spans="1:36" x14ac:dyDescent="0.25">
      <c r="A59" s="1">
        <v>41</v>
      </c>
      <c r="B59" s="4">
        <v>48</v>
      </c>
      <c r="C59" s="9" t="s">
        <v>228</v>
      </c>
      <c r="D59" s="9" t="s">
        <v>229</v>
      </c>
      <c r="E59" s="9" t="s">
        <v>230</v>
      </c>
      <c r="F59" s="9">
        <v>682790480</v>
      </c>
      <c r="G59" s="9" t="s">
        <v>65</v>
      </c>
      <c r="H59" s="27"/>
      <c r="I59" s="6">
        <v>6</v>
      </c>
      <c r="J59" s="6">
        <v>6</v>
      </c>
      <c r="K59" s="9">
        <v>7</v>
      </c>
      <c r="L59" s="7">
        <f t="shared" si="16"/>
        <v>28</v>
      </c>
      <c r="M59" s="8" t="str">
        <f>IF(J59=4,RANK(L59,$AA$19:$AA$302,0)+COUNTIF($AA$1:AA58,AA59),"")&amp;IF(J59=5,RANK(L59,$AB$19:$AB$302,0)+COUNTIF($AB$1:AB58,AB59),"")&amp;IF(J59=6,RANK(L59,$AC$19:$AC$302,0)+COUNTIF($AC$1:AC58,AC59),"")&amp;IF(J59=7,RANK(L59,$AD$19:$AD$302,0)+COUNTIF($AD$1:AD58,AD59),"")&amp;IF(J59=8,RANK(L59,$AE$19:$AE$302,0)+COUNTIF($AE$1:AE58,AE59),"")&amp;IF(J59=9,RANK(L59,$AF$19:$AF$302,0)+COUNTIF($AF$1:AF58,AF59),"")&amp;IF(J59=10,RANK(L59,$AG$19:$AG$302,0)+COUNTIF($AG$1:AG58,AG59),"")&amp;IF(J59=11,RANK(L59,$AH$19:$AH$302,0)+COUNTIF($AH$1:AH58,AH59),"")</f>
        <v>41</v>
      </c>
      <c r="N59" s="9" t="s">
        <v>178</v>
      </c>
      <c r="Z59" s="10" t="str">
        <f t="shared" si="5"/>
        <v/>
      </c>
      <c r="AA59" s="10" t="str">
        <f t="shared" si="6"/>
        <v/>
      </c>
      <c r="AB59" s="10" t="str">
        <f t="shared" si="7"/>
        <v/>
      </c>
      <c r="AC59" s="10">
        <f t="shared" si="8"/>
        <v>28</v>
      </c>
      <c r="AD59" s="10" t="str">
        <f t="shared" si="9"/>
        <v/>
      </c>
      <c r="AE59" s="10" t="str">
        <f t="shared" si="10"/>
        <v/>
      </c>
      <c r="AF59" s="10" t="str">
        <f t="shared" si="11"/>
        <v/>
      </c>
      <c r="AG59" s="10" t="str">
        <f t="shared" si="12"/>
        <v/>
      </c>
      <c r="AH59" s="10" t="str">
        <f t="shared" si="13"/>
        <v/>
      </c>
      <c r="AI59" s="13" t="str">
        <f t="shared" si="14"/>
        <v>37</v>
      </c>
      <c r="AJ59" s="11">
        <f t="shared" si="15"/>
        <v>37</v>
      </c>
    </row>
    <row r="60" spans="1:36" x14ac:dyDescent="0.25">
      <c r="A60" s="1">
        <v>42</v>
      </c>
      <c r="B60" s="4">
        <v>48</v>
      </c>
      <c r="C60" s="9" t="s">
        <v>231</v>
      </c>
      <c r="D60" s="9" t="s">
        <v>26</v>
      </c>
      <c r="E60" s="9" t="s">
        <v>143</v>
      </c>
      <c r="F60" s="9">
        <v>4030693499</v>
      </c>
      <c r="G60" s="9" t="s">
        <v>65</v>
      </c>
      <c r="H60" s="27"/>
      <c r="I60" s="6">
        <v>6</v>
      </c>
      <c r="J60" s="6">
        <v>6</v>
      </c>
      <c r="K60" s="9">
        <v>7</v>
      </c>
      <c r="L60" s="7">
        <f t="shared" si="16"/>
        <v>28</v>
      </c>
      <c r="M60" s="8" t="str">
        <f>IF(J60=4,RANK(L60,$AA$19:$AA$302,0)+COUNTIF($AA$1:AA59,AA60),"")&amp;IF(J60=5,RANK(L60,$AB$19:$AB$302,0)+COUNTIF($AB$1:AB59,AB60),"")&amp;IF(J60=6,RANK(L60,$AC$19:$AC$302,0)+COUNTIF($AC$1:AC59,AC60),"")&amp;IF(J60=7,RANK(L60,$AD$19:$AD$302,0)+COUNTIF($AD$1:AD59,AD60),"")&amp;IF(J60=8,RANK(L60,$AE$19:$AE$302,0)+COUNTIF($AE$1:AE59,AE60),"")&amp;IF(J60=9,RANK(L60,$AF$19:$AF$302,0)+COUNTIF($AF$1:AF59,AF60),"")&amp;IF(J60=10,RANK(L60,$AG$19:$AG$302,0)+COUNTIF($AG$1:AG59,AG60),"")&amp;IF(J60=11,RANK(L60,$AH$19:$AH$302,0)+COUNTIF($AH$1:AH59,AH60),"")</f>
        <v>42</v>
      </c>
      <c r="N60" s="9" t="s">
        <v>178</v>
      </c>
      <c r="Z60" s="10" t="str">
        <f t="shared" si="5"/>
        <v/>
      </c>
      <c r="AA60" s="10" t="str">
        <f t="shared" si="6"/>
        <v/>
      </c>
      <c r="AB60" s="10" t="str">
        <f t="shared" si="7"/>
        <v/>
      </c>
      <c r="AC60" s="10">
        <f t="shared" si="8"/>
        <v>28</v>
      </c>
      <c r="AD60" s="10" t="str">
        <f t="shared" si="9"/>
        <v/>
      </c>
      <c r="AE60" s="10" t="str">
        <f t="shared" si="10"/>
        <v/>
      </c>
      <c r="AF60" s="10" t="str">
        <f t="shared" si="11"/>
        <v/>
      </c>
      <c r="AG60" s="10" t="str">
        <f t="shared" si="12"/>
        <v/>
      </c>
      <c r="AH60" s="10" t="str">
        <f t="shared" si="13"/>
        <v/>
      </c>
      <c r="AI60" s="13" t="str">
        <f t="shared" si="14"/>
        <v>37</v>
      </c>
      <c r="AJ60" s="11">
        <f t="shared" si="15"/>
        <v>37</v>
      </c>
    </row>
    <row r="61" spans="1:36" x14ac:dyDescent="0.25">
      <c r="A61" s="1">
        <v>43</v>
      </c>
      <c r="B61" s="4">
        <v>48</v>
      </c>
      <c r="C61" s="9" t="s">
        <v>209</v>
      </c>
      <c r="D61" s="9" t="s">
        <v>232</v>
      </c>
      <c r="E61" s="9" t="s">
        <v>211</v>
      </c>
      <c r="F61" s="9">
        <v>2668494752</v>
      </c>
      <c r="G61" s="9" t="s">
        <v>65</v>
      </c>
      <c r="H61" s="27"/>
      <c r="I61" s="6">
        <v>6</v>
      </c>
      <c r="J61" s="6">
        <v>6</v>
      </c>
      <c r="K61" s="9">
        <v>6</v>
      </c>
      <c r="L61" s="7">
        <f t="shared" si="16"/>
        <v>24</v>
      </c>
      <c r="M61" s="8" t="str">
        <f>IF(J61=4,RANK(L61,$AA$19:$AA$302,0)+COUNTIF($AA$1:AA60,AA61),"")&amp;IF(J61=5,RANK(L61,$AB$19:$AB$302,0)+COUNTIF($AB$1:AB60,AB61),"")&amp;IF(J61=6,RANK(L61,$AC$19:$AC$302,0)+COUNTIF($AC$1:AC60,AC61),"")&amp;IF(J61=7,RANK(L61,$AD$19:$AD$302,0)+COUNTIF($AD$1:AD60,AD61),"")&amp;IF(J61=8,RANK(L61,$AE$19:$AE$302,0)+COUNTIF($AE$1:AE60,AE61),"")&amp;IF(J61=9,RANK(L61,$AF$19:$AF$302,0)+COUNTIF($AF$1:AF60,AF61),"")&amp;IF(J61=10,RANK(L61,$AG$19:$AG$302,0)+COUNTIF($AG$1:AG60,AG61),"")&amp;IF(J61=11,RANK(L61,$AH$19:$AH$302,0)+COUNTIF($AH$1:AH60,AH61),"")</f>
        <v>43</v>
      </c>
      <c r="N61" s="9" t="s">
        <v>178</v>
      </c>
      <c r="Z61" s="10" t="str">
        <f t="shared" si="5"/>
        <v/>
      </c>
      <c r="AA61" s="10" t="str">
        <f t="shared" si="6"/>
        <v/>
      </c>
      <c r="AB61" s="10" t="str">
        <f t="shared" si="7"/>
        <v/>
      </c>
      <c r="AC61" s="10">
        <f t="shared" si="8"/>
        <v>24</v>
      </c>
      <c r="AD61" s="10" t="str">
        <f t="shared" si="9"/>
        <v/>
      </c>
      <c r="AE61" s="10" t="str">
        <f t="shared" si="10"/>
        <v/>
      </c>
      <c r="AF61" s="10" t="str">
        <f t="shared" si="11"/>
        <v/>
      </c>
      <c r="AG61" s="10" t="str">
        <f t="shared" si="12"/>
        <v/>
      </c>
      <c r="AH61" s="10" t="str">
        <f t="shared" si="13"/>
        <v/>
      </c>
      <c r="AI61" s="13" t="str">
        <f t="shared" si="14"/>
        <v>43</v>
      </c>
      <c r="AJ61" s="11">
        <f t="shared" si="15"/>
        <v>43</v>
      </c>
    </row>
    <row r="62" spans="1:36" x14ac:dyDescent="0.25">
      <c r="A62" s="1">
        <v>44</v>
      </c>
      <c r="B62" s="4">
        <v>48</v>
      </c>
      <c r="C62" s="9" t="s">
        <v>233</v>
      </c>
      <c r="D62" s="9" t="s">
        <v>234</v>
      </c>
      <c r="E62" s="9" t="s">
        <v>151</v>
      </c>
      <c r="F62" s="9">
        <v>2381258029</v>
      </c>
      <c r="G62" s="9" t="s">
        <v>35</v>
      </c>
      <c r="H62" s="27"/>
      <c r="I62" s="6">
        <v>6</v>
      </c>
      <c r="J62" s="6">
        <v>6</v>
      </c>
      <c r="K62" s="9">
        <v>5</v>
      </c>
      <c r="L62" s="7">
        <f t="shared" si="16"/>
        <v>20</v>
      </c>
      <c r="M62" s="8" t="str">
        <f>IF(J62=4,RANK(L62,$AA$19:$AA$302,0)+COUNTIF($AA$1:AA61,AA62),"")&amp;IF(J62=5,RANK(L62,$AB$19:$AB$302,0)+COUNTIF($AB$1:AB61,AB62),"")&amp;IF(J62=6,RANK(L62,$AC$19:$AC$302,0)+COUNTIF($AC$1:AC61,AC62),"")&amp;IF(J62=7,RANK(L62,$AD$19:$AD$302,0)+COUNTIF($AD$1:AD61,AD62),"")&amp;IF(J62=8,RANK(L62,$AE$19:$AE$302,0)+COUNTIF($AE$1:AE61,AE62),"")&amp;IF(J62=9,RANK(L62,$AF$19:$AF$302,0)+COUNTIF($AF$1:AF61,AF62),"")&amp;IF(J62=10,RANK(L62,$AG$19:$AG$302,0)+COUNTIF($AG$1:AG61,AG62),"")&amp;IF(J62=11,RANK(L62,$AH$19:$AH$302,0)+COUNTIF($AH$1:AH61,AH62),"")</f>
        <v>44</v>
      </c>
      <c r="N62" s="9" t="s">
        <v>178</v>
      </c>
      <c r="Z62" s="10" t="str">
        <f t="shared" si="5"/>
        <v/>
      </c>
      <c r="AA62" s="10" t="str">
        <f t="shared" si="6"/>
        <v/>
      </c>
      <c r="AB62" s="10" t="str">
        <f t="shared" si="7"/>
        <v/>
      </c>
      <c r="AC62" s="10">
        <f t="shared" si="8"/>
        <v>20</v>
      </c>
      <c r="AD62" s="10" t="str">
        <f t="shared" si="9"/>
        <v/>
      </c>
      <c r="AE62" s="10" t="str">
        <f t="shared" si="10"/>
        <v/>
      </c>
      <c r="AF62" s="10" t="str">
        <f t="shared" si="11"/>
        <v/>
      </c>
      <c r="AG62" s="10" t="str">
        <f t="shared" si="12"/>
        <v/>
      </c>
      <c r="AH62" s="10" t="str">
        <f t="shared" si="13"/>
        <v/>
      </c>
      <c r="AI62" s="13" t="str">
        <f t="shared" si="14"/>
        <v>44</v>
      </c>
      <c r="AJ62" s="11">
        <f t="shared" si="15"/>
        <v>44</v>
      </c>
    </row>
    <row r="63" spans="1:36" x14ac:dyDescent="0.25">
      <c r="A63" s="1">
        <v>45</v>
      </c>
      <c r="B63" s="4">
        <v>48</v>
      </c>
      <c r="C63" s="9" t="s">
        <v>235</v>
      </c>
      <c r="D63" s="9" t="s">
        <v>200</v>
      </c>
      <c r="E63" s="9" t="s">
        <v>34</v>
      </c>
      <c r="F63" s="9">
        <v>619317628</v>
      </c>
      <c r="G63" s="9" t="s">
        <v>65</v>
      </c>
      <c r="H63" s="27"/>
      <c r="I63" s="6">
        <v>6</v>
      </c>
      <c r="J63" s="6">
        <v>6</v>
      </c>
      <c r="K63" s="9">
        <v>3</v>
      </c>
      <c r="L63" s="7">
        <f t="shared" si="16"/>
        <v>12</v>
      </c>
      <c r="M63" s="8" t="str">
        <f>IF(J63=4,RANK(L63,$AA$19:$AA$302,0)+COUNTIF($AA$1:AA62,AA63),"")&amp;IF(J63=5,RANK(L63,$AB$19:$AB$302,0)+COUNTIF($AB$1:AB62,AB63),"")&amp;IF(J63=6,RANK(L63,$AC$19:$AC$302,0)+COUNTIF($AC$1:AC62,AC63),"")&amp;IF(J63=7,RANK(L63,$AD$19:$AD$302,0)+COUNTIF($AD$1:AD62,AD63),"")&amp;IF(J63=8,RANK(L63,$AE$19:$AE$302,0)+COUNTIF($AE$1:AE62,AE63),"")&amp;IF(J63=9,RANK(L63,$AF$19:$AF$302,0)+COUNTIF($AF$1:AF62,AF63),"")&amp;IF(J63=10,RANK(L63,$AG$19:$AG$302,0)+COUNTIF($AG$1:AG62,AG63),"")&amp;IF(J63=11,RANK(L63,$AH$19:$AH$302,0)+COUNTIF($AH$1:AH62,AH63),"")</f>
        <v>45</v>
      </c>
      <c r="N63" s="9" t="s">
        <v>178</v>
      </c>
      <c r="Z63" s="10" t="str">
        <f t="shared" si="5"/>
        <v/>
      </c>
      <c r="AA63" s="10" t="str">
        <f t="shared" si="6"/>
        <v/>
      </c>
      <c r="AB63" s="10" t="str">
        <f t="shared" si="7"/>
        <v/>
      </c>
      <c r="AC63" s="10">
        <f t="shared" si="8"/>
        <v>12</v>
      </c>
      <c r="AD63" s="10" t="str">
        <f t="shared" si="9"/>
        <v/>
      </c>
      <c r="AE63" s="10" t="str">
        <f t="shared" si="10"/>
        <v/>
      </c>
      <c r="AF63" s="10" t="str">
        <f t="shared" si="11"/>
        <v/>
      </c>
      <c r="AG63" s="10" t="str">
        <f t="shared" si="12"/>
        <v/>
      </c>
      <c r="AH63" s="10" t="str">
        <f t="shared" si="13"/>
        <v/>
      </c>
      <c r="AI63" s="13" t="str">
        <f t="shared" si="14"/>
        <v>45</v>
      </c>
      <c r="AJ63" s="11">
        <f t="shared" si="15"/>
        <v>45</v>
      </c>
    </row>
    <row r="64" spans="1:36" x14ac:dyDescent="0.25">
      <c r="A64" s="1">
        <v>46</v>
      </c>
      <c r="B64" s="4">
        <v>48</v>
      </c>
      <c r="C64" s="9" t="s">
        <v>236</v>
      </c>
      <c r="D64" s="9" t="s">
        <v>43</v>
      </c>
      <c r="E64" s="9" t="s">
        <v>34</v>
      </c>
      <c r="F64" s="9">
        <v>568610933</v>
      </c>
      <c r="G64" s="9" t="s">
        <v>158</v>
      </c>
      <c r="H64" s="27"/>
      <c r="I64" s="6">
        <v>6</v>
      </c>
      <c r="J64" s="6">
        <v>6</v>
      </c>
      <c r="K64" s="27"/>
      <c r="L64" s="7">
        <f t="shared" si="16"/>
        <v>0</v>
      </c>
      <c r="M64" s="8" t="str">
        <f>IF(J64=4,RANK(L64,$AA$19:$AA$302,0)+COUNTIF($AA$1:AA63,AA64),"")&amp;IF(J64=5,RANK(L64,$AB$19:$AB$302,0)+COUNTIF($AB$1:AB63,AB64),"")&amp;IF(J64=6,RANK(L64,$AC$19:$AC$302,0)+COUNTIF($AC$1:AC63,AC64),"")&amp;IF(J64=7,RANK(L64,$AD$19:$AD$302,0)+COUNTIF($AD$1:AD63,AD64),"")&amp;IF(J64=8,RANK(L64,$AE$19:$AE$302,0)+COUNTIF($AE$1:AE63,AE64),"")&amp;IF(J64=9,RANK(L64,$AF$19:$AF$302,0)+COUNTIF($AF$1:AF63,AF64),"")&amp;IF(J64=10,RANK(L64,$AG$19:$AG$302,0)+COUNTIF($AG$1:AG63,AG64),"")&amp;IF(J64=11,RANK(L64,$AH$19:$AH$302,0)+COUNTIF($AH$1:AH63,AH64),"")</f>
        <v>46</v>
      </c>
      <c r="N64" s="9" t="s">
        <v>179</v>
      </c>
      <c r="Z64" s="10" t="str">
        <f t="shared" si="5"/>
        <v/>
      </c>
      <c r="AA64" s="10" t="str">
        <f t="shared" si="6"/>
        <v/>
      </c>
      <c r="AB64" s="10" t="str">
        <f t="shared" si="7"/>
        <v/>
      </c>
      <c r="AC64" s="10">
        <f t="shared" si="8"/>
        <v>0</v>
      </c>
      <c r="AD64" s="10" t="str">
        <f t="shared" si="9"/>
        <v/>
      </c>
      <c r="AE64" s="10" t="str">
        <f t="shared" si="10"/>
        <v/>
      </c>
      <c r="AF64" s="10" t="str">
        <f t="shared" si="11"/>
        <v/>
      </c>
      <c r="AG64" s="10" t="str">
        <f t="shared" si="12"/>
        <v/>
      </c>
      <c r="AH64" s="10" t="str">
        <f t="shared" si="13"/>
        <v/>
      </c>
      <c r="AI64" s="13" t="str">
        <f t="shared" si="14"/>
        <v>46</v>
      </c>
      <c r="AJ64" s="11">
        <f t="shared" si="15"/>
        <v>46</v>
      </c>
    </row>
    <row r="65" spans="1:36" x14ac:dyDescent="0.25">
      <c r="A65" s="1">
        <v>47</v>
      </c>
      <c r="B65" s="4">
        <v>48</v>
      </c>
      <c r="C65" s="9" t="s">
        <v>237</v>
      </c>
      <c r="D65" s="9" t="s">
        <v>43</v>
      </c>
      <c r="E65" s="9" t="s">
        <v>34</v>
      </c>
      <c r="F65" s="9">
        <v>819893826</v>
      </c>
      <c r="G65" s="9" t="s">
        <v>158</v>
      </c>
      <c r="H65" s="27"/>
      <c r="I65" s="6">
        <v>6</v>
      </c>
      <c r="J65" s="6">
        <v>6</v>
      </c>
      <c r="K65" s="27"/>
      <c r="L65" s="7">
        <f t="shared" si="16"/>
        <v>0</v>
      </c>
      <c r="M65" s="8" t="str">
        <f>IF(J65=4,RANK(L65,$AA$19:$AA$302,0)+COUNTIF($AA$1:AA64,AA65),"")&amp;IF(J65=5,RANK(L65,$AB$19:$AB$302,0)+COUNTIF($AB$1:AB64,AB65),"")&amp;IF(J65=6,RANK(L65,$AC$19:$AC$302,0)+COUNTIF($AC$1:AC64,AC65),"")&amp;IF(J65=7,RANK(L65,$AD$19:$AD$302,0)+COUNTIF($AD$1:AD64,AD65),"")&amp;IF(J65=8,RANK(L65,$AE$19:$AE$302,0)+COUNTIF($AE$1:AE64,AE65),"")&amp;IF(J65=9,RANK(L65,$AF$19:$AF$302,0)+COUNTIF($AF$1:AF64,AF65),"")&amp;IF(J65=10,RANK(L65,$AG$19:$AG$302,0)+COUNTIF($AG$1:AG64,AG65),"")&amp;IF(J65=11,RANK(L65,$AH$19:$AH$302,0)+COUNTIF($AH$1:AH64,AH65),"")</f>
        <v>47</v>
      </c>
      <c r="N65" s="9" t="s">
        <v>179</v>
      </c>
      <c r="Z65" s="10" t="str">
        <f t="shared" si="5"/>
        <v/>
      </c>
      <c r="AA65" s="10" t="str">
        <f t="shared" si="6"/>
        <v/>
      </c>
      <c r="AB65" s="10" t="str">
        <f t="shared" si="7"/>
        <v/>
      </c>
      <c r="AC65" s="10">
        <f t="shared" si="8"/>
        <v>0</v>
      </c>
      <c r="AD65" s="10" t="str">
        <f t="shared" si="9"/>
        <v/>
      </c>
      <c r="AE65" s="10" t="str">
        <f t="shared" si="10"/>
        <v/>
      </c>
      <c r="AF65" s="10" t="str">
        <f t="shared" si="11"/>
        <v/>
      </c>
      <c r="AG65" s="10" t="str">
        <f t="shared" si="12"/>
        <v/>
      </c>
      <c r="AH65" s="10" t="str">
        <f t="shared" si="13"/>
        <v/>
      </c>
      <c r="AI65" s="13" t="str">
        <f t="shared" si="14"/>
        <v>46</v>
      </c>
      <c r="AJ65" s="11">
        <f t="shared" si="15"/>
        <v>46</v>
      </c>
    </row>
    <row r="66" spans="1:36" x14ac:dyDescent="0.25">
      <c r="A66" s="1">
        <v>48</v>
      </c>
      <c r="B66" s="4">
        <v>48</v>
      </c>
      <c r="C66" s="9" t="s">
        <v>238</v>
      </c>
      <c r="D66" s="9" t="s">
        <v>103</v>
      </c>
      <c r="E66" s="9" t="s">
        <v>54</v>
      </c>
      <c r="F66" s="9">
        <v>877038415</v>
      </c>
      <c r="G66" s="9" t="s">
        <v>158</v>
      </c>
      <c r="H66" s="27"/>
      <c r="I66" s="6">
        <v>6</v>
      </c>
      <c r="J66" s="6">
        <v>6</v>
      </c>
      <c r="K66" s="27"/>
      <c r="L66" s="7">
        <f t="shared" si="16"/>
        <v>0</v>
      </c>
      <c r="M66" s="8" t="str">
        <f>IF(J66=4,RANK(L66,$AA$19:$AA$302,0)+COUNTIF($AA$1:AA65,AA66),"")&amp;IF(J66=5,RANK(L66,$AB$19:$AB$302,0)+COUNTIF($AB$1:AB65,AB66),"")&amp;IF(J66=6,RANK(L66,$AC$19:$AC$302,0)+COUNTIF($AC$1:AC65,AC66),"")&amp;IF(J66=7,RANK(L66,$AD$19:$AD$302,0)+COUNTIF($AD$1:AD65,AD66),"")&amp;IF(J66=8,RANK(L66,$AE$19:$AE$302,0)+COUNTIF($AE$1:AE65,AE66),"")&amp;IF(J66=9,RANK(L66,$AF$19:$AF$302,0)+COUNTIF($AF$1:AF65,AF66),"")&amp;IF(J66=10,RANK(L66,$AG$19:$AG$302,0)+COUNTIF($AG$1:AG65,AG66),"")&amp;IF(J66=11,RANK(L66,$AH$19:$AH$302,0)+COUNTIF($AH$1:AH65,AH66),"")</f>
        <v>48</v>
      </c>
      <c r="N66" s="9" t="s">
        <v>179</v>
      </c>
      <c r="Z66" s="10" t="str">
        <f t="shared" si="5"/>
        <v/>
      </c>
      <c r="AA66" s="10" t="str">
        <f t="shared" si="6"/>
        <v/>
      </c>
      <c r="AB66" s="10" t="str">
        <f t="shared" si="7"/>
        <v/>
      </c>
      <c r="AC66" s="10">
        <f t="shared" si="8"/>
        <v>0</v>
      </c>
      <c r="AD66" s="10" t="str">
        <f t="shared" si="9"/>
        <v/>
      </c>
      <c r="AE66" s="10" t="str">
        <f t="shared" si="10"/>
        <v/>
      </c>
      <c r="AF66" s="10" t="str">
        <f t="shared" si="11"/>
        <v/>
      </c>
      <c r="AG66" s="10" t="str">
        <f t="shared" si="12"/>
        <v/>
      </c>
      <c r="AH66" s="10" t="str">
        <f t="shared" si="13"/>
        <v/>
      </c>
      <c r="AI66" s="13" t="str">
        <f t="shared" si="14"/>
        <v>46</v>
      </c>
      <c r="AJ66" s="11">
        <f t="shared" si="15"/>
        <v>46</v>
      </c>
    </row>
    <row r="67" spans="1:36" x14ac:dyDescent="0.25">
      <c r="A67" s="1">
        <v>49</v>
      </c>
      <c r="B67" s="4">
        <v>48</v>
      </c>
      <c r="C67" s="9" t="s">
        <v>239</v>
      </c>
      <c r="D67" s="9" t="s">
        <v>74</v>
      </c>
      <c r="E67" s="9" t="s">
        <v>50</v>
      </c>
      <c r="F67" s="9">
        <v>3662148481</v>
      </c>
      <c r="G67" s="9" t="s">
        <v>158</v>
      </c>
      <c r="H67" s="27"/>
      <c r="I67" s="6">
        <v>6</v>
      </c>
      <c r="J67" s="6">
        <v>6</v>
      </c>
      <c r="K67" s="27"/>
      <c r="L67" s="7">
        <f t="shared" si="16"/>
        <v>0</v>
      </c>
      <c r="M67" s="8" t="str">
        <f>IF(J67=4,RANK(L67,$AA$19:$AA$302,0)+COUNTIF($AA$1:AA66,AA67),"")&amp;IF(J67=5,RANK(L67,$AB$19:$AB$302,0)+COUNTIF($AB$1:AB66,AB67),"")&amp;IF(J67=6,RANK(L67,$AC$19:$AC$302,0)+COUNTIF($AC$1:AC66,AC67),"")&amp;IF(J67=7,RANK(L67,$AD$19:$AD$302,0)+COUNTIF($AD$1:AD66,AD67),"")&amp;IF(J67=8,RANK(L67,$AE$19:$AE$302,0)+COUNTIF($AE$1:AE66,AE67),"")&amp;IF(J67=9,RANK(L67,$AF$19:$AF$302,0)+COUNTIF($AF$1:AF66,AF67),"")&amp;IF(J67=10,RANK(L67,$AG$19:$AG$302,0)+COUNTIF($AG$1:AG66,AG67),"")&amp;IF(J67=11,RANK(L67,$AH$19:$AH$302,0)+COUNTIF($AH$1:AH66,AH67),"")</f>
        <v>49</v>
      </c>
      <c r="N67" s="9" t="s">
        <v>179</v>
      </c>
      <c r="Z67" s="10" t="str">
        <f t="shared" si="5"/>
        <v/>
      </c>
      <c r="AA67" s="10" t="str">
        <f t="shared" si="6"/>
        <v/>
      </c>
      <c r="AB67" s="10" t="str">
        <f t="shared" si="7"/>
        <v/>
      </c>
      <c r="AC67" s="10">
        <f t="shared" si="8"/>
        <v>0</v>
      </c>
      <c r="AD67" s="10" t="str">
        <f t="shared" si="9"/>
        <v/>
      </c>
      <c r="AE67" s="10" t="str">
        <f t="shared" si="10"/>
        <v/>
      </c>
      <c r="AF67" s="10" t="str">
        <f t="shared" si="11"/>
        <v/>
      </c>
      <c r="AG67" s="10" t="str">
        <f t="shared" si="12"/>
        <v/>
      </c>
      <c r="AH67" s="10" t="str">
        <f t="shared" si="13"/>
        <v/>
      </c>
      <c r="AI67" s="13" t="str">
        <f t="shared" si="14"/>
        <v>46</v>
      </c>
      <c r="AJ67" s="11">
        <f t="shared" si="15"/>
        <v>46</v>
      </c>
    </row>
    <row r="68" spans="1:36" x14ac:dyDescent="0.25">
      <c r="A68" s="1">
        <v>50</v>
      </c>
      <c r="B68" s="4">
        <v>48</v>
      </c>
      <c r="C68" s="9" t="s">
        <v>240</v>
      </c>
      <c r="D68" s="9" t="s">
        <v>167</v>
      </c>
      <c r="E68" s="9" t="s">
        <v>241</v>
      </c>
      <c r="F68" s="9">
        <v>2192229022</v>
      </c>
      <c r="G68" s="9" t="s">
        <v>158</v>
      </c>
      <c r="H68" s="27"/>
      <c r="I68" s="6">
        <v>6</v>
      </c>
      <c r="J68" s="6">
        <v>6</v>
      </c>
      <c r="K68" s="27"/>
      <c r="L68" s="7">
        <f t="shared" si="16"/>
        <v>0</v>
      </c>
      <c r="M68" s="8" t="str">
        <f>IF(J68=4,RANK(L68,$AA$19:$AA$302,0)+COUNTIF($AA$1:AA67,AA68),"")&amp;IF(J68=5,RANK(L68,$AB$19:$AB$302,0)+COUNTIF($AB$1:AB67,AB68),"")&amp;IF(J68=6,RANK(L68,$AC$19:$AC$302,0)+COUNTIF($AC$1:AC67,AC68),"")&amp;IF(J68=7,RANK(L68,$AD$19:$AD$302,0)+COUNTIF($AD$1:AD67,AD68),"")&amp;IF(J68=8,RANK(L68,$AE$19:$AE$302,0)+COUNTIF($AE$1:AE67,AE68),"")&amp;IF(J68=9,RANK(L68,$AF$19:$AF$302,0)+COUNTIF($AF$1:AF67,AF68),"")&amp;IF(J68=10,RANK(L68,$AG$19:$AG$302,0)+COUNTIF($AG$1:AG67,AG68),"")&amp;IF(J68=11,RANK(L68,$AH$19:$AH$302,0)+COUNTIF($AH$1:AH67,AH68),"")</f>
        <v>50</v>
      </c>
      <c r="N68" s="9" t="s">
        <v>179</v>
      </c>
      <c r="Z68" s="10" t="str">
        <f t="shared" si="5"/>
        <v/>
      </c>
      <c r="AA68" s="10" t="str">
        <f t="shared" si="6"/>
        <v/>
      </c>
      <c r="AB68" s="10" t="str">
        <f t="shared" si="7"/>
        <v/>
      </c>
      <c r="AC68" s="10">
        <f t="shared" si="8"/>
        <v>0</v>
      </c>
      <c r="AD68" s="10" t="str">
        <f t="shared" si="9"/>
        <v/>
      </c>
      <c r="AE68" s="10" t="str">
        <f t="shared" si="10"/>
        <v/>
      </c>
      <c r="AF68" s="10" t="str">
        <f t="shared" si="11"/>
        <v/>
      </c>
      <c r="AG68" s="10" t="str">
        <f t="shared" si="12"/>
        <v/>
      </c>
      <c r="AH68" s="10" t="str">
        <f t="shared" si="13"/>
        <v/>
      </c>
      <c r="AI68" s="13" t="str">
        <f t="shared" si="14"/>
        <v>46</v>
      </c>
      <c r="AJ68" s="11">
        <f t="shared" si="15"/>
        <v>46</v>
      </c>
    </row>
    <row r="69" spans="1:36" x14ac:dyDescent="0.25">
      <c r="A69" s="1">
        <v>51</v>
      </c>
      <c r="B69" s="4">
        <v>48</v>
      </c>
      <c r="C69" s="9" t="s">
        <v>242</v>
      </c>
      <c r="D69" s="9" t="s">
        <v>43</v>
      </c>
      <c r="E69" s="9" t="s">
        <v>31</v>
      </c>
      <c r="F69" s="9">
        <v>875429480</v>
      </c>
      <c r="G69" s="9" t="s">
        <v>158</v>
      </c>
      <c r="H69" s="27"/>
      <c r="I69" s="6">
        <v>6</v>
      </c>
      <c r="J69" s="6">
        <v>6</v>
      </c>
      <c r="K69" s="27"/>
      <c r="L69" s="7">
        <f t="shared" si="16"/>
        <v>0</v>
      </c>
      <c r="M69" s="8" t="str">
        <f>IF(J69=4,RANK(L69,$AA$19:$AA$302,0)+COUNTIF($AA$1:AA68,AA69),"")&amp;IF(J69=5,RANK(L69,$AB$19:$AB$302,0)+COUNTIF($AB$1:AB68,AB69),"")&amp;IF(J69=6,RANK(L69,$AC$19:$AC$302,0)+COUNTIF($AC$1:AC68,AC69),"")&amp;IF(J69=7,RANK(L69,$AD$19:$AD$302,0)+COUNTIF($AD$1:AD68,AD69),"")&amp;IF(J69=8,RANK(L69,$AE$19:$AE$302,0)+COUNTIF($AE$1:AE68,AE69),"")&amp;IF(J69=9,RANK(L69,$AF$19:$AF$302,0)+COUNTIF($AF$1:AF68,AF69),"")&amp;IF(J69=10,RANK(L69,$AG$19:$AG$302,0)+COUNTIF($AG$1:AG68,AG69),"")&amp;IF(J69=11,RANK(L69,$AH$19:$AH$302,0)+COUNTIF($AH$1:AH68,AH69),"")</f>
        <v>51</v>
      </c>
      <c r="N69" s="9" t="s">
        <v>179</v>
      </c>
      <c r="Z69" s="10" t="str">
        <f t="shared" si="5"/>
        <v/>
      </c>
      <c r="AA69" s="10" t="str">
        <f t="shared" si="6"/>
        <v/>
      </c>
      <c r="AB69" s="10" t="str">
        <f t="shared" si="7"/>
        <v/>
      </c>
      <c r="AC69" s="10">
        <f t="shared" si="8"/>
        <v>0</v>
      </c>
      <c r="AD69" s="10" t="str">
        <f t="shared" si="9"/>
        <v/>
      </c>
      <c r="AE69" s="10" t="str">
        <f t="shared" si="10"/>
        <v/>
      </c>
      <c r="AF69" s="10" t="str">
        <f t="shared" si="11"/>
        <v/>
      </c>
      <c r="AG69" s="10" t="str">
        <f t="shared" si="12"/>
        <v/>
      </c>
      <c r="AH69" s="10" t="str">
        <f t="shared" si="13"/>
        <v/>
      </c>
      <c r="AI69" s="13" t="str">
        <f t="shared" si="14"/>
        <v>46</v>
      </c>
      <c r="AJ69" s="11">
        <f t="shared" si="15"/>
        <v>46</v>
      </c>
    </row>
    <row r="70" spans="1:36" x14ac:dyDescent="0.25">
      <c r="A70" s="1">
        <v>52</v>
      </c>
      <c r="B70" s="4">
        <v>48</v>
      </c>
      <c r="C70" s="9" t="s">
        <v>96</v>
      </c>
      <c r="D70" s="9" t="s">
        <v>200</v>
      </c>
      <c r="E70" s="9" t="s">
        <v>41</v>
      </c>
      <c r="F70" s="9">
        <v>21457297</v>
      </c>
      <c r="G70" s="9" t="s">
        <v>158</v>
      </c>
      <c r="H70" s="27"/>
      <c r="I70" s="6">
        <v>6</v>
      </c>
      <c r="J70" s="6">
        <v>6</v>
      </c>
      <c r="K70" s="27"/>
      <c r="L70" s="7">
        <f t="shared" si="16"/>
        <v>0</v>
      </c>
      <c r="M70" s="8" t="str">
        <f>IF(J70=4,RANK(L70,$AA$19:$AA$302,0)+COUNTIF($AA$1:AA69,AA70),"")&amp;IF(J70=5,RANK(L70,$AB$19:$AB$302,0)+COUNTIF($AB$1:AB69,AB70),"")&amp;IF(J70=6,RANK(L70,$AC$19:$AC$302,0)+COUNTIF($AC$1:AC69,AC70),"")&amp;IF(J70=7,RANK(L70,$AD$19:$AD$302,0)+COUNTIF($AD$1:AD69,AD70),"")&amp;IF(J70=8,RANK(L70,$AE$19:$AE$302,0)+COUNTIF($AE$1:AE69,AE70),"")&amp;IF(J70=9,RANK(L70,$AF$19:$AF$302,0)+COUNTIF($AF$1:AF69,AF70),"")&amp;IF(J70=10,RANK(L70,$AG$19:$AG$302,0)+COUNTIF($AG$1:AG69,AG70),"")&amp;IF(J70=11,RANK(L70,$AH$19:$AH$302,0)+COUNTIF($AH$1:AH69,AH70),"")</f>
        <v>52</v>
      </c>
      <c r="N70" s="9" t="s">
        <v>179</v>
      </c>
      <c r="Z70" s="10" t="str">
        <f t="shared" si="5"/>
        <v/>
      </c>
      <c r="AA70" s="10" t="str">
        <f t="shared" si="6"/>
        <v/>
      </c>
      <c r="AB70" s="10" t="str">
        <f t="shared" si="7"/>
        <v/>
      </c>
      <c r="AC70" s="10">
        <f t="shared" si="8"/>
        <v>0</v>
      </c>
      <c r="AD70" s="10" t="str">
        <f t="shared" si="9"/>
        <v/>
      </c>
      <c r="AE70" s="10" t="str">
        <f t="shared" si="10"/>
        <v/>
      </c>
      <c r="AF70" s="10" t="str">
        <f t="shared" si="11"/>
        <v/>
      </c>
      <c r="AG70" s="10" t="str">
        <f t="shared" si="12"/>
        <v/>
      </c>
      <c r="AH70" s="10" t="str">
        <f t="shared" si="13"/>
        <v/>
      </c>
      <c r="AI70" s="13" t="str">
        <f t="shared" si="14"/>
        <v>46</v>
      </c>
      <c r="AJ70" s="11">
        <f t="shared" si="15"/>
        <v>46</v>
      </c>
    </row>
    <row r="71" spans="1:36" x14ac:dyDescent="0.25">
      <c r="A71" s="1">
        <v>53</v>
      </c>
      <c r="B71" s="4">
        <v>48</v>
      </c>
      <c r="C71" s="9" t="s">
        <v>243</v>
      </c>
      <c r="D71" s="9" t="s">
        <v>117</v>
      </c>
      <c r="E71" s="9" t="s">
        <v>162</v>
      </c>
      <c r="F71" s="9">
        <v>3013141390</v>
      </c>
      <c r="G71" s="9" t="s">
        <v>158</v>
      </c>
      <c r="H71" s="27"/>
      <c r="I71" s="6">
        <v>6</v>
      </c>
      <c r="J71" s="6">
        <v>6</v>
      </c>
      <c r="K71" s="27"/>
      <c r="L71" s="7">
        <f t="shared" si="16"/>
        <v>0</v>
      </c>
      <c r="M71" s="8" t="str">
        <f>IF(J71=4,RANK(L71,$AA$19:$AA$302,0)+COUNTIF($AA$1:AA70,AA71),"")&amp;IF(J71=5,RANK(L71,$AB$19:$AB$302,0)+COUNTIF($AB$1:AB70,AB71),"")&amp;IF(J71=6,RANK(L71,$AC$19:$AC$302,0)+COUNTIF($AC$1:AC70,AC71),"")&amp;IF(J71=7,RANK(L71,$AD$19:$AD$302,0)+COUNTIF($AD$1:AD70,AD71),"")&amp;IF(J71=8,RANK(L71,$AE$19:$AE$302,0)+COUNTIF($AE$1:AE70,AE71),"")&amp;IF(J71=9,RANK(L71,$AF$19:$AF$302,0)+COUNTIF($AF$1:AF70,AF71),"")&amp;IF(J71=10,RANK(L71,$AG$19:$AG$302,0)+COUNTIF($AG$1:AG70,AG71),"")&amp;IF(J71=11,RANK(L71,$AH$19:$AH$302,0)+COUNTIF($AH$1:AH70,AH71),"")</f>
        <v>53</v>
      </c>
      <c r="N71" s="9" t="s">
        <v>179</v>
      </c>
      <c r="Z71" s="10" t="str">
        <f t="shared" si="5"/>
        <v/>
      </c>
      <c r="AA71" s="10" t="str">
        <f t="shared" si="6"/>
        <v/>
      </c>
      <c r="AB71" s="10" t="str">
        <f t="shared" si="7"/>
        <v/>
      </c>
      <c r="AC71" s="10">
        <f t="shared" si="8"/>
        <v>0</v>
      </c>
      <c r="AD71" s="10" t="str">
        <f t="shared" si="9"/>
        <v/>
      </c>
      <c r="AE71" s="10" t="str">
        <f t="shared" si="10"/>
        <v/>
      </c>
      <c r="AF71" s="10" t="str">
        <f t="shared" si="11"/>
        <v/>
      </c>
      <c r="AG71" s="10" t="str">
        <f t="shared" si="12"/>
        <v/>
      </c>
      <c r="AH71" s="10" t="str">
        <f t="shared" si="13"/>
        <v/>
      </c>
      <c r="AI71" s="13" t="str">
        <f t="shared" si="14"/>
        <v>46</v>
      </c>
      <c r="AJ71" s="11">
        <f t="shared" si="15"/>
        <v>46</v>
      </c>
    </row>
    <row r="72" spans="1:36" x14ac:dyDescent="0.25">
      <c r="A72" s="1">
        <v>54</v>
      </c>
      <c r="B72" s="4">
        <v>48</v>
      </c>
      <c r="C72" s="9" t="s">
        <v>244</v>
      </c>
      <c r="D72" s="9" t="s">
        <v>245</v>
      </c>
      <c r="E72" s="9" t="s">
        <v>246</v>
      </c>
      <c r="F72" s="9">
        <v>3977629369</v>
      </c>
      <c r="G72" s="9" t="s">
        <v>158</v>
      </c>
      <c r="H72" s="27"/>
      <c r="I72" s="6">
        <v>6</v>
      </c>
      <c r="J72" s="6">
        <v>6</v>
      </c>
      <c r="K72" s="27"/>
      <c r="L72" s="7">
        <f t="shared" si="16"/>
        <v>0</v>
      </c>
      <c r="M72" s="8" t="str">
        <f>IF(J72=4,RANK(L72,$AA$19:$AA$302,0)+COUNTIF($AA$1:AA71,AA72),"")&amp;IF(J72=5,RANK(L72,$AB$19:$AB$302,0)+COUNTIF($AB$1:AB71,AB72),"")&amp;IF(J72=6,RANK(L72,$AC$19:$AC$302,0)+COUNTIF($AC$1:AC71,AC72),"")&amp;IF(J72=7,RANK(L72,$AD$19:$AD$302,0)+COUNTIF($AD$1:AD71,AD72),"")&amp;IF(J72=8,RANK(L72,$AE$19:$AE$302,0)+COUNTIF($AE$1:AE71,AE72),"")&amp;IF(J72=9,RANK(L72,$AF$19:$AF$302,0)+COUNTIF($AF$1:AF71,AF72),"")&amp;IF(J72=10,RANK(L72,$AG$19:$AG$302,0)+COUNTIF($AG$1:AG71,AG72),"")&amp;IF(J72=11,RANK(L72,$AH$19:$AH$302,0)+COUNTIF($AH$1:AH71,AH72),"")</f>
        <v>54</v>
      </c>
      <c r="N72" s="9" t="s">
        <v>179</v>
      </c>
      <c r="Z72" s="10" t="str">
        <f t="shared" si="5"/>
        <v/>
      </c>
      <c r="AA72" s="10" t="str">
        <f t="shared" si="6"/>
        <v/>
      </c>
      <c r="AB72" s="10" t="str">
        <f t="shared" si="7"/>
        <v/>
      </c>
      <c r="AC72" s="10">
        <f t="shared" si="8"/>
        <v>0</v>
      </c>
      <c r="AD72" s="10" t="str">
        <f t="shared" si="9"/>
        <v/>
      </c>
      <c r="AE72" s="10" t="str">
        <f t="shared" si="10"/>
        <v/>
      </c>
      <c r="AF72" s="10" t="str">
        <f t="shared" si="11"/>
        <v/>
      </c>
      <c r="AG72" s="10" t="str">
        <f t="shared" si="12"/>
        <v/>
      </c>
      <c r="AH72" s="10" t="str">
        <f t="shared" si="13"/>
        <v/>
      </c>
      <c r="AI72" s="13" t="str">
        <f t="shared" si="14"/>
        <v>46</v>
      </c>
      <c r="AJ72" s="11">
        <f t="shared" si="15"/>
        <v>46</v>
      </c>
    </row>
    <row r="73" spans="1:36" x14ac:dyDescent="0.25">
      <c r="Z73" s="10" t="str">
        <f t="shared" si="5"/>
        <v/>
      </c>
      <c r="AA73" s="10" t="str">
        <f t="shared" si="6"/>
        <v/>
      </c>
      <c r="AB73" s="10" t="str">
        <f t="shared" si="7"/>
        <v/>
      </c>
      <c r="AC73" s="10" t="str">
        <f t="shared" si="8"/>
        <v/>
      </c>
      <c r="AD73" s="10" t="str">
        <f t="shared" si="9"/>
        <v/>
      </c>
      <c r="AE73" s="10" t="str">
        <f t="shared" si="10"/>
        <v/>
      </c>
      <c r="AF73" s="10" t="str">
        <f t="shared" si="11"/>
        <v/>
      </c>
      <c r="AG73" s="10" t="str">
        <f t="shared" si="12"/>
        <v/>
      </c>
      <c r="AH73" s="10" t="str">
        <f t="shared" si="13"/>
        <v/>
      </c>
      <c r="AI73" s="13" t="str">
        <f t="shared" si="14"/>
        <v/>
      </c>
      <c r="AJ73" s="11" t="e">
        <f t="shared" si="15"/>
        <v>#VALUE!</v>
      </c>
    </row>
  </sheetData>
  <mergeCells count="6">
    <mergeCell ref="A16:B16"/>
    <mergeCell ref="A6:B7"/>
    <mergeCell ref="C6:G6"/>
    <mergeCell ref="H6:H7"/>
    <mergeCell ref="I6:J6"/>
    <mergeCell ref="I7:J7"/>
  </mergeCells>
  <conditionalFormatting sqref="L19:L72">
    <cfRule type="cellIs" dxfId="8" priority="1" operator="greaterThan">
      <formula>100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07"/>
  <sheetViews>
    <sheetView zoomScale="90" zoomScaleNormal="90" workbookViewId="0">
      <selection activeCell="D33" sqref="D33"/>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8.5703125"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COUNTIF(J19:J848,4)</f>
        <v>0</v>
      </c>
      <c r="D8" s="17">
        <f>COUNTIF($Z$19:$Z$848,5)</f>
        <v>0</v>
      </c>
      <c r="E8" s="17">
        <f>COUNTIF($Z$19:$Z$848,104)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COUNTIF(J19:J849,5)</f>
        <v>0</v>
      </c>
      <c r="D9" s="17">
        <f>COUNTIF($Z$19:$Z$848,6)</f>
        <v>0</v>
      </c>
      <c r="E9" s="17">
        <f>COUNTIF($Z$19:$Z$848,105)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COUNTIF(J19:J850,6)</f>
        <v>0</v>
      </c>
      <c r="D10" s="17">
        <f>COUNTIF($Z$19:$Z$848,7)</f>
        <v>0</v>
      </c>
      <c r="E10" s="17">
        <f>COUNTIF($Z$19:$Z$848,106)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COUNTIF(J19:J851,7)</f>
        <v>89</v>
      </c>
      <c r="D11" s="17">
        <f>COUNTIF($Z$19:$Z$848,8)</f>
        <v>4</v>
      </c>
      <c r="E11" s="17">
        <f>COUNTIF($Z$19:$Z$848,107)</f>
        <v>18</v>
      </c>
      <c r="F11" s="17">
        <f t="shared" si="2"/>
        <v>22</v>
      </c>
      <c r="G11" s="15">
        <f t="shared" si="0"/>
        <v>67</v>
      </c>
      <c r="H11" s="21">
        <v>25</v>
      </c>
      <c r="I11" s="22"/>
      <c r="J11" s="19">
        <f t="shared" si="1"/>
        <v>40</v>
      </c>
      <c r="Z11" s="10"/>
      <c r="AA11" s="10"/>
      <c r="AB11" s="10"/>
      <c r="AC11" s="10"/>
      <c r="AD11" s="10"/>
      <c r="AE11" s="10"/>
      <c r="AF11" s="10"/>
      <c r="AG11" s="10"/>
      <c r="AH11" s="11"/>
      <c r="AI11" s="11">
        <f t="shared" si="3"/>
        <v>0</v>
      </c>
      <c r="AJ11" s="11">
        <f t="shared" si="3"/>
        <v>40</v>
      </c>
    </row>
    <row r="12" spans="1:36" x14ac:dyDescent="0.25">
      <c r="A12" s="15">
        <v>8</v>
      </c>
      <c r="B12" s="16" t="s">
        <v>23</v>
      </c>
      <c r="C12" s="17">
        <f>COUNTIF(J19:J852,8)</f>
        <v>0</v>
      </c>
      <c r="D12" s="17">
        <f>COUNTIF($Z$19:$Z$848,9)</f>
        <v>0</v>
      </c>
      <c r="E12" s="17">
        <f>COUNTIF($Z$19:$Z$848,108)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COUNTIF(J19:J853,9)</f>
        <v>0</v>
      </c>
      <c r="D13" s="17">
        <f>COUNTIF($Z$19:$Z$848,10)</f>
        <v>0</v>
      </c>
      <c r="E13" s="17">
        <f>COUNTIF($Z$19:$Z$848,109)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COUNTIF(J19:J854,10)</f>
        <v>0</v>
      </c>
      <c r="D14" s="17">
        <f>COUNTIF($Z$19:$Z$848,11)</f>
        <v>0</v>
      </c>
      <c r="E14" s="17">
        <f>COUNTIF($Z$19:$Z$848,110)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COUNTIF(J19:J855,11)</f>
        <v>0</v>
      </c>
      <c r="D15" s="17">
        <f>COUNTIF($Z$19:$Z$848,12)</f>
        <v>0</v>
      </c>
      <c r="E15" s="17">
        <f>COUNTIF($Z$19:$Z$848,111)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89</v>
      </c>
      <c r="D16" s="17">
        <f>COUNTIF($N$19:$N$20,"победитель")</f>
        <v>1</v>
      </c>
      <c r="E16" s="17">
        <f>COUNTIF($N$19:$N$20,"призер")</f>
        <v>1</v>
      </c>
      <c r="F16" s="17">
        <f t="shared" si="2"/>
        <v>2</v>
      </c>
      <c r="G16" s="23">
        <f>SUM(G8:G15)</f>
        <v>67</v>
      </c>
      <c r="H16" s="24"/>
      <c r="I16" s="25"/>
      <c r="J16" s="26">
        <f>SUM(J8:J15)</f>
        <v>40</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247</v>
      </c>
      <c r="D19" s="9" t="s">
        <v>52</v>
      </c>
      <c r="E19" s="9" t="s">
        <v>104</v>
      </c>
      <c r="F19" s="9">
        <v>2147877499</v>
      </c>
      <c r="G19" s="9" t="s">
        <v>28</v>
      </c>
      <c r="H19" s="5"/>
      <c r="I19" s="6">
        <v>7</v>
      </c>
      <c r="J19" s="6">
        <v>7</v>
      </c>
      <c r="K19" s="9">
        <v>24</v>
      </c>
      <c r="L19" s="7">
        <f>K19*100/(IF(J19=$A$8,$H$8,IF(J19=$A$9,$H$9,IF(J19=$A$10,$H$10,IF(J19=$A$11,$H$11,IF(J19=$A$12,$H$12,IF(J19=$A$13,$H$13,IF(J19=$A$14,$H$14,$H$15))))))))</f>
        <v>96</v>
      </c>
      <c r="M19" s="8" t="str">
        <f>IF(J19=4,RANK(L19,$AA$19:$AA$323,0)+COUNTIF($AA$1:AA18,AA19),"")&amp;IF(J19=5,RANK(L19,$AB$19:$AB$323,0)+COUNTIF($AB$1:AB18,AB19),"")&amp;IF(J19=6,RANK(L19,$AC$19:$AC$323,0)+COUNTIF($AC$1:AC18,AC19),"")&amp;IF(J19=7,RANK(L19,$AD$19:$AD$323,0)+COUNTIF($AD$1:AD18,AD19),"")&amp;IF(J19=8,RANK(L19,$AE$19:$AE$323,0)+COUNTIF($AE$1:AE18,AE19),"")&amp;IF(J19=9,RANK(L19,$AF$19:$AF$323,0)+COUNTIF($AF$1:AF18,AF19),"")&amp;IF(J19=10,RANK(L19,$AG$19:$AG$323,0)+COUNTIF($AG$1:AG18,AG19),"")&amp;IF(J19=11,RANK(L19,$AH$19:$AH$323,0)+COUNTIF($AH$1:AH18,AH19),"")</f>
        <v>1</v>
      </c>
      <c r="N19" s="9" t="s">
        <v>176</v>
      </c>
      <c r="Z19" s="10">
        <f>IF(N19="победитель",1+J19,IF(N19="призер",100+J19,""))</f>
        <v>8</v>
      </c>
      <c r="AA19" s="10" t="str">
        <f>IF(J19=4,L19,"")</f>
        <v/>
      </c>
      <c r="AB19" s="10" t="str">
        <f>IF(J19=5,L19,"")</f>
        <v/>
      </c>
      <c r="AC19" s="10" t="str">
        <f>IF(J19=6,L19,"")</f>
        <v/>
      </c>
      <c r="AD19" s="10">
        <f>IF(J19=7,L19,"")</f>
        <v>96</v>
      </c>
      <c r="AE19" s="10" t="str">
        <f>IF(J19=8,L19,"")</f>
        <v/>
      </c>
      <c r="AF19" s="10" t="str">
        <f>IF(J19=9,L19,"")</f>
        <v/>
      </c>
      <c r="AG19" s="10" t="str">
        <f>IF(J19=10,L19,"")</f>
        <v/>
      </c>
      <c r="AH19" s="10" t="str">
        <f>IF(J19=11,L19,"")</f>
        <v/>
      </c>
      <c r="AI19" s="13" t="str">
        <f>IF(J19=4,RANK(L19,$AA$19:$AA$323,0),"")&amp;IF(J19=5,RANK(L19,$AB$19:$AB$323,0),"")&amp;IF(J19=6,RANK(L19,$AC$19:$AC$323,0),"")&amp;IF(J19=7,RANK(L19,$AD$19:$AD$323,0),"")&amp;IF(J19=8,RANK(L19,$AE$19:$AE$323,0),"")&amp;IF(J19=9,RANK(L19,$AF$19:$AF$323,0),"")&amp;IF(J19=10,RANK(L19,$AG$19:$AG$323,0),"")&amp;IF(J19=11,RANK(L19,$AH$19:$AH$323,0),"")</f>
        <v>1</v>
      </c>
      <c r="AJ19" s="11">
        <f>AI19+1-1</f>
        <v>1</v>
      </c>
    </row>
    <row r="20" spans="1:36" x14ac:dyDescent="0.25">
      <c r="A20" s="1">
        <v>2</v>
      </c>
      <c r="B20" s="4">
        <v>48</v>
      </c>
      <c r="C20" s="9" t="s">
        <v>248</v>
      </c>
      <c r="D20" s="9" t="s">
        <v>174</v>
      </c>
      <c r="E20" s="9" t="s">
        <v>27</v>
      </c>
      <c r="F20" s="9">
        <v>3343769676</v>
      </c>
      <c r="G20" s="9" t="s">
        <v>28</v>
      </c>
      <c r="H20" s="28"/>
      <c r="I20" s="6">
        <v>7</v>
      </c>
      <c r="J20" s="6">
        <v>7</v>
      </c>
      <c r="K20" s="9">
        <v>23</v>
      </c>
      <c r="L20" s="7">
        <f t="shared" ref="L20:L21" si="4">K20*100/(IF(J20=$A$8,$H$8,IF(J20=$A$9,$H$9,IF(J20=$A$10,$H$10,IF(J20=$A$11,$H$11,IF(J20=$A$12,$H$12,IF(J20=$A$13,$H$13,IF(J20=$A$14,$H$14,$H$15))))))))</f>
        <v>92</v>
      </c>
      <c r="M20" s="8" t="str">
        <f>IF(J20=4,RANK(L20,$AA$19:$AA$323,0)+COUNTIF($AA$1:AA19,AA20),"")&amp;IF(J20=5,RANK(L20,$AB$19:$AB$323,0)+COUNTIF($AB$1:AB19,AB20),"")&amp;IF(J20=6,RANK(L20,$AC$19:$AC$323,0)+COUNTIF($AC$1:AC19,AC20),"")&amp;IF(J20=7,RANK(L20,$AD$19:$AD$323,0)+COUNTIF($AD$1:AD19,AD20),"")&amp;IF(J20=8,RANK(L20,$AE$19:$AE$323,0)+COUNTIF($AE$1:AE19,AE20),"")&amp;IF(J20=9,RANK(L20,$AF$19:$AF$323,0)+COUNTIF($AF$1:AF19,AF20),"")&amp;IF(J20=10,RANK(L20,$AG$19:$AG$323,0)+COUNTIF($AG$1:AG19,AG20),"")&amp;IF(J20=11,RANK(L20,$AH$19:$AH$323,0)+COUNTIF($AH$1:AH19,AH20),"")</f>
        <v>2</v>
      </c>
      <c r="N20" s="9" t="s">
        <v>177</v>
      </c>
      <c r="Z20" s="10">
        <f t="shared" ref="Z20:Z83" si="5">IF(N20="победитель",1+J20,IF(N20="призер",100+J20,""))</f>
        <v>107</v>
      </c>
      <c r="AA20" s="10" t="str">
        <f t="shared" ref="AA20:AA83" si="6">IF(J20=4,L20,"")</f>
        <v/>
      </c>
      <c r="AB20" s="10" t="str">
        <f t="shared" ref="AB20:AB83" si="7">IF(J20=5,L20,"")</f>
        <v/>
      </c>
      <c r="AC20" s="10" t="str">
        <f t="shared" ref="AC20:AC83" si="8">IF(J20=6,L20,"")</f>
        <v/>
      </c>
      <c r="AD20" s="10">
        <f t="shared" ref="AD20:AD83" si="9">IF(J20=7,L20,"")</f>
        <v>92</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$323,0),"")&amp;IF(J20=5,RANK(L20,$AB$19:$AB$323,0),"")&amp;IF(J20=6,RANK(L20,$AC$19:$AC$323,0),"")&amp;IF(J20=7,RANK(L20,$AD$19:$AD$323,0),"")&amp;IF(J20=8,RANK(L20,$AE$19:$AE$323,0),"")&amp;IF(J20=9,RANK(L20,$AF$19:$AF$323,0),"")&amp;IF(J20=10,RANK(L20,$AG$19:$AG$323,0),"")&amp;IF(J20=11,RANK(L20,$AH$19:$AH$323,0),"")</f>
        <v>2</v>
      </c>
      <c r="AJ20" s="11">
        <f t="shared" ref="AJ20:AJ83" si="15">AI20+1-1</f>
        <v>2</v>
      </c>
    </row>
    <row r="21" spans="1:36" x14ac:dyDescent="0.25">
      <c r="A21" s="1">
        <v>3</v>
      </c>
      <c r="B21" s="4">
        <v>48</v>
      </c>
      <c r="C21" s="9" t="s">
        <v>84</v>
      </c>
      <c r="D21" s="9" t="s">
        <v>62</v>
      </c>
      <c r="E21" s="9" t="s">
        <v>249</v>
      </c>
      <c r="F21" s="9">
        <v>155722381</v>
      </c>
      <c r="G21" s="9" t="s">
        <v>28</v>
      </c>
      <c r="H21" s="27"/>
      <c r="I21" s="6">
        <v>7</v>
      </c>
      <c r="J21" s="6">
        <v>7</v>
      </c>
      <c r="K21" s="9">
        <v>22</v>
      </c>
      <c r="L21" s="7">
        <f t="shared" si="4"/>
        <v>88</v>
      </c>
      <c r="M21" s="8" t="str">
        <f>IF(J21=4,RANK(L21,$AA$19:$AA$323,0)+COUNTIF($AA$1:AA20,AA21),"")&amp;IF(J21=5,RANK(L21,$AB$19:$AB$323,0)+COUNTIF($AB$1:AB20,AB21),"")&amp;IF(J21=6,RANK(L21,$AC$19:$AC$323,0)+COUNTIF($AC$1:AC20,AC21),"")&amp;IF(J21=7,RANK(L21,$AD$19:$AD$323,0)+COUNTIF($AD$1:AD20,AD21),"")&amp;IF(J21=8,RANK(L21,$AE$19:$AE$323,0)+COUNTIF($AE$1:AE20,AE21),"")&amp;IF(J21=9,RANK(L21,$AF$19:$AF$323,0)+COUNTIF($AF$1:AF20,AF21),"")&amp;IF(J21=10,RANK(L21,$AG$19:$AG$323,0)+COUNTIF($AG$1:AG20,AG21),"")&amp;IF(J21=11,RANK(L21,$AH$19:$AH$323,0)+COUNTIF($AH$1:AH20,AH21),"")</f>
        <v>3</v>
      </c>
      <c r="N21" s="9" t="s">
        <v>178</v>
      </c>
      <c r="Z21" s="10" t="str">
        <f t="shared" si="5"/>
        <v/>
      </c>
      <c r="AA21" s="10" t="str">
        <f t="shared" si="6"/>
        <v/>
      </c>
      <c r="AB21" s="10" t="str">
        <f t="shared" si="7"/>
        <v/>
      </c>
      <c r="AC21" s="10" t="str">
        <f t="shared" si="8"/>
        <v/>
      </c>
      <c r="AD21" s="10">
        <f t="shared" si="9"/>
        <v>88</v>
      </c>
      <c r="AE21" s="10" t="str">
        <f t="shared" si="10"/>
        <v/>
      </c>
      <c r="AF21" s="10" t="str">
        <f t="shared" si="11"/>
        <v/>
      </c>
      <c r="AG21" s="10" t="str">
        <f t="shared" si="12"/>
        <v/>
      </c>
      <c r="AH21" s="10" t="str">
        <f t="shared" si="13"/>
        <v/>
      </c>
      <c r="AI21" s="13" t="str">
        <f t="shared" si="14"/>
        <v>3</v>
      </c>
      <c r="AJ21" s="11">
        <f t="shared" si="15"/>
        <v>3</v>
      </c>
    </row>
    <row r="22" spans="1:36" x14ac:dyDescent="0.25">
      <c r="A22" s="1">
        <v>4</v>
      </c>
      <c r="B22" s="4">
        <v>48</v>
      </c>
      <c r="C22" s="9" t="s">
        <v>66</v>
      </c>
      <c r="D22" s="9" t="s">
        <v>59</v>
      </c>
      <c r="E22" s="9" t="s">
        <v>54</v>
      </c>
      <c r="F22" s="9">
        <v>3812298012</v>
      </c>
      <c r="G22" s="9" t="s">
        <v>28</v>
      </c>
      <c r="H22" s="27"/>
      <c r="I22" s="6">
        <v>7</v>
      </c>
      <c r="J22" s="6">
        <v>7</v>
      </c>
      <c r="K22" s="9">
        <v>22</v>
      </c>
      <c r="L22" s="7">
        <f t="shared" ref="L22:L85" si="16">K22*100/(IF(J22=$A$8,$H$8,IF(J22=$A$9,$H$9,IF(J22=$A$10,$H$10,IF(J22=$A$11,$H$11,IF(J22=$A$12,$H$12,IF(J22=$A$13,$H$13,IF(J22=$A$14,$H$14,$H$15))))))))</f>
        <v>88</v>
      </c>
      <c r="M22" s="8" t="str">
        <f>IF(J22=4,RANK(L22,$AA$19:$AA$323,0)+COUNTIF($AA$1:AA21,AA22),"")&amp;IF(J22=5,RANK(L22,$AB$19:$AB$323,0)+COUNTIF($AB$1:AB21,AB22),"")&amp;IF(J22=6,RANK(L22,$AC$19:$AC$323,0)+COUNTIF($AC$1:AC21,AC22),"")&amp;IF(J22=7,RANK(L22,$AD$19:$AD$323,0)+COUNTIF($AD$1:AD21,AD22),"")&amp;IF(J22=8,RANK(L22,$AE$19:$AE$323,0)+COUNTIF($AE$1:AE21,AE22),"")&amp;IF(J22=9,RANK(L22,$AF$19:$AF$323,0)+COUNTIF($AF$1:AF21,AF22),"")&amp;IF(J22=10,RANK(L22,$AG$19:$AG$323,0)+COUNTIF($AG$1:AG21,AG22),"")&amp;IF(J22=11,RANK(L22,$AH$19:$AH$323,0)+COUNTIF($AH$1:AH21,AH22),"")</f>
        <v>4</v>
      </c>
      <c r="N22" s="9" t="s">
        <v>178</v>
      </c>
      <c r="Z22" s="10" t="str">
        <f t="shared" si="5"/>
        <v/>
      </c>
      <c r="AA22" s="10" t="str">
        <f t="shared" si="6"/>
        <v/>
      </c>
      <c r="AB22" s="10" t="str">
        <f t="shared" si="7"/>
        <v/>
      </c>
      <c r="AC22" s="10" t="str">
        <f t="shared" si="8"/>
        <v/>
      </c>
      <c r="AD22" s="10">
        <f t="shared" si="9"/>
        <v>88</v>
      </c>
      <c r="AE22" s="10" t="str">
        <f t="shared" si="10"/>
        <v/>
      </c>
      <c r="AF22" s="10" t="str">
        <f t="shared" si="11"/>
        <v/>
      </c>
      <c r="AG22" s="10" t="str">
        <f t="shared" si="12"/>
        <v/>
      </c>
      <c r="AH22" s="10" t="str">
        <f t="shared" si="13"/>
        <v/>
      </c>
      <c r="AI22" s="13" t="str">
        <f t="shared" si="14"/>
        <v>3</v>
      </c>
      <c r="AJ22" s="11">
        <f t="shared" si="15"/>
        <v>3</v>
      </c>
    </row>
    <row r="23" spans="1:36" x14ac:dyDescent="0.25">
      <c r="A23" s="1">
        <v>5</v>
      </c>
      <c r="B23" s="4">
        <v>48</v>
      </c>
      <c r="C23" s="9" t="s">
        <v>250</v>
      </c>
      <c r="D23" s="9" t="s">
        <v>59</v>
      </c>
      <c r="E23" s="9" t="s">
        <v>80</v>
      </c>
      <c r="F23" s="9">
        <v>192772659</v>
      </c>
      <c r="G23" s="9" t="s">
        <v>28</v>
      </c>
      <c r="H23" s="27"/>
      <c r="I23" s="6">
        <v>7</v>
      </c>
      <c r="J23" s="6">
        <v>7</v>
      </c>
      <c r="K23" s="9">
        <v>21</v>
      </c>
      <c r="L23" s="7">
        <f t="shared" si="16"/>
        <v>84</v>
      </c>
      <c r="M23" s="8" t="str">
        <f>IF(J23=4,RANK(L23,$AA$19:$AA$323,0)+COUNTIF($AA$1:AA22,AA23),"")&amp;IF(J23=5,RANK(L23,$AB$19:$AB$323,0)+COUNTIF($AB$1:AB22,AB23),"")&amp;IF(J23=6,RANK(L23,$AC$19:$AC$323,0)+COUNTIF($AC$1:AC22,AC23),"")&amp;IF(J23=7,RANK(L23,$AD$19:$AD$323,0)+COUNTIF($AD$1:AD22,AD23),"")&amp;IF(J23=8,RANK(L23,$AE$19:$AE$323,0)+COUNTIF($AE$1:AE22,AE23),"")&amp;IF(J23=9,RANK(L23,$AF$19:$AF$323,0)+COUNTIF($AF$1:AF22,AF23),"")&amp;IF(J23=10,RANK(L23,$AG$19:$AG$323,0)+COUNTIF($AG$1:AG22,AG23),"")&amp;IF(J23=11,RANK(L23,$AH$19:$AH$323,0)+COUNTIF($AH$1:AH22,AH23),"")</f>
        <v>5</v>
      </c>
      <c r="N23" s="9" t="s">
        <v>178</v>
      </c>
      <c r="Z23" s="10" t="str">
        <f t="shared" si="5"/>
        <v/>
      </c>
      <c r="AA23" s="10" t="str">
        <f t="shared" si="6"/>
        <v/>
      </c>
      <c r="AB23" s="10" t="str">
        <f t="shared" si="7"/>
        <v/>
      </c>
      <c r="AC23" s="10" t="str">
        <f t="shared" si="8"/>
        <v/>
      </c>
      <c r="AD23" s="10">
        <f t="shared" si="9"/>
        <v>84</v>
      </c>
      <c r="AE23" s="10" t="str">
        <f t="shared" si="10"/>
        <v/>
      </c>
      <c r="AF23" s="10" t="str">
        <f t="shared" si="11"/>
        <v/>
      </c>
      <c r="AG23" s="10" t="str">
        <f t="shared" si="12"/>
        <v/>
      </c>
      <c r="AH23" s="10" t="str">
        <f t="shared" si="13"/>
        <v/>
      </c>
      <c r="AI23" s="13" t="str">
        <f t="shared" si="14"/>
        <v>5</v>
      </c>
      <c r="AJ23" s="11">
        <f t="shared" si="15"/>
        <v>5</v>
      </c>
    </row>
    <row r="24" spans="1:36" x14ac:dyDescent="0.25">
      <c r="A24" s="1">
        <v>6</v>
      </c>
      <c r="B24" s="4">
        <v>48</v>
      </c>
      <c r="C24" s="9" t="s">
        <v>251</v>
      </c>
      <c r="D24" s="9" t="s">
        <v>74</v>
      </c>
      <c r="E24" s="9" t="s">
        <v>104</v>
      </c>
      <c r="F24" s="9">
        <v>1070870952</v>
      </c>
      <c r="G24" s="9" t="s">
        <v>65</v>
      </c>
      <c r="H24" s="27"/>
      <c r="I24" s="6">
        <v>7</v>
      </c>
      <c r="J24" s="6">
        <v>7</v>
      </c>
      <c r="K24" s="9">
        <v>21</v>
      </c>
      <c r="L24" s="7">
        <f t="shared" si="16"/>
        <v>84</v>
      </c>
      <c r="M24" s="8" t="str">
        <f>IF(J24=4,RANK(L24,$AA$19:$AA$323,0)+COUNTIF($AA$1:AA23,AA24),"")&amp;IF(J24=5,RANK(L24,$AB$19:$AB$323,0)+COUNTIF($AB$1:AB23,AB24),"")&amp;IF(J24=6,RANK(L24,$AC$19:$AC$323,0)+COUNTIF($AC$1:AC23,AC24),"")&amp;IF(J24=7,RANK(L24,$AD$19:$AD$323,0)+COUNTIF($AD$1:AD23,AD24),"")&amp;IF(J24=8,RANK(L24,$AE$19:$AE$323,0)+COUNTIF($AE$1:AE23,AE24),"")&amp;IF(J24=9,RANK(L24,$AF$19:$AF$323,0)+COUNTIF($AF$1:AF23,AF24),"")&amp;IF(J24=10,RANK(L24,$AG$19:$AG$323,0)+COUNTIF($AG$1:AG23,AG24),"")&amp;IF(J24=11,RANK(L24,$AH$19:$AH$323,0)+COUNTIF($AH$1:AH23,AH24),"")</f>
        <v>6</v>
      </c>
      <c r="N24" s="9" t="s">
        <v>176</v>
      </c>
      <c r="Z24" s="10">
        <f t="shared" si="5"/>
        <v>8</v>
      </c>
      <c r="AA24" s="10" t="str">
        <f t="shared" si="6"/>
        <v/>
      </c>
      <c r="AB24" s="10" t="str">
        <f t="shared" si="7"/>
        <v/>
      </c>
      <c r="AC24" s="10" t="str">
        <f t="shared" si="8"/>
        <v/>
      </c>
      <c r="AD24" s="10">
        <f t="shared" si="9"/>
        <v>84</v>
      </c>
      <c r="AE24" s="10" t="str">
        <f t="shared" si="10"/>
        <v/>
      </c>
      <c r="AF24" s="10" t="str">
        <f t="shared" si="11"/>
        <v/>
      </c>
      <c r="AG24" s="10" t="str">
        <f t="shared" si="12"/>
        <v/>
      </c>
      <c r="AH24" s="10" t="str">
        <f t="shared" si="13"/>
        <v/>
      </c>
      <c r="AI24" s="13" t="str">
        <f t="shared" si="14"/>
        <v>5</v>
      </c>
      <c r="AJ24" s="11">
        <f t="shared" si="15"/>
        <v>5</v>
      </c>
    </row>
    <row r="25" spans="1:36" x14ac:dyDescent="0.25">
      <c r="A25" s="1">
        <v>7</v>
      </c>
      <c r="B25" s="4">
        <v>48</v>
      </c>
      <c r="C25" s="9" t="s">
        <v>251</v>
      </c>
      <c r="D25" s="9" t="s">
        <v>69</v>
      </c>
      <c r="E25" s="9" t="s">
        <v>104</v>
      </c>
      <c r="F25" s="9">
        <v>1677611773</v>
      </c>
      <c r="G25" s="9" t="s">
        <v>65</v>
      </c>
      <c r="H25" s="27"/>
      <c r="I25" s="6">
        <v>7</v>
      </c>
      <c r="J25" s="6">
        <v>7</v>
      </c>
      <c r="K25" s="9">
        <v>21</v>
      </c>
      <c r="L25" s="7">
        <f t="shared" si="16"/>
        <v>84</v>
      </c>
      <c r="M25" s="8" t="str">
        <f>IF(J25=4,RANK(L25,$AA$19:$AA$323,0)+COUNTIF($AA$1:AA24,AA25),"")&amp;IF(J25=5,RANK(L25,$AB$19:$AB$323,0)+COUNTIF($AB$1:AB24,AB25),"")&amp;IF(J25=6,RANK(L25,$AC$19:$AC$323,0)+COUNTIF($AC$1:AC24,AC25),"")&amp;IF(J25=7,RANK(L25,$AD$19:$AD$323,0)+COUNTIF($AD$1:AD24,AD25),"")&amp;IF(J25=8,RANK(L25,$AE$19:$AE$323,0)+COUNTIF($AE$1:AE24,AE25),"")&amp;IF(J25=9,RANK(L25,$AF$19:$AF$323,0)+COUNTIF($AF$1:AF24,AF25),"")&amp;IF(J25=10,RANK(L25,$AG$19:$AG$323,0)+COUNTIF($AG$1:AG24,AG25),"")&amp;IF(J25=11,RANK(L25,$AH$19:$AH$323,0)+COUNTIF($AH$1:AH24,AH25),"")</f>
        <v>7</v>
      </c>
      <c r="N25" s="9" t="s">
        <v>176</v>
      </c>
      <c r="Z25" s="10">
        <f t="shared" si="5"/>
        <v>8</v>
      </c>
      <c r="AA25" s="10" t="str">
        <f t="shared" si="6"/>
        <v/>
      </c>
      <c r="AB25" s="10" t="str">
        <f t="shared" si="7"/>
        <v/>
      </c>
      <c r="AC25" s="10" t="str">
        <f t="shared" si="8"/>
        <v/>
      </c>
      <c r="AD25" s="10">
        <f t="shared" si="9"/>
        <v>84</v>
      </c>
      <c r="AE25" s="10" t="str">
        <f t="shared" si="10"/>
        <v/>
      </c>
      <c r="AF25" s="10" t="str">
        <f t="shared" si="11"/>
        <v/>
      </c>
      <c r="AG25" s="10" t="str">
        <f t="shared" si="12"/>
        <v/>
      </c>
      <c r="AH25" s="10" t="str">
        <f t="shared" si="13"/>
        <v/>
      </c>
      <c r="AI25" s="13" t="str">
        <f t="shared" si="14"/>
        <v>5</v>
      </c>
      <c r="AJ25" s="11">
        <f t="shared" si="15"/>
        <v>5</v>
      </c>
    </row>
    <row r="26" spans="1:36" x14ac:dyDescent="0.25">
      <c r="A26" s="1">
        <v>8</v>
      </c>
      <c r="B26" s="4">
        <v>48</v>
      </c>
      <c r="C26" s="9" t="s">
        <v>252</v>
      </c>
      <c r="D26" s="9" t="s">
        <v>89</v>
      </c>
      <c r="E26" s="9" t="s">
        <v>70</v>
      </c>
      <c r="F26" s="9">
        <v>2638372935</v>
      </c>
      <c r="G26" s="9" t="s">
        <v>35</v>
      </c>
      <c r="H26" s="27"/>
      <c r="I26" s="6">
        <v>7</v>
      </c>
      <c r="J26" s="6">
        <v>7</v>
      </c>
      <c r="K26" s="9">
        <v>20</v>
      </c>
      <c r="L26" s="7">
        <f t="shared" si="16"/>
        <v>80</v>
      </c>
      <c r="M26" s="8" t="str">
        <f>IF(J26=4,RANK(L26,$AA$19:$AA$323,0)+COUNTIF($AA$1:AA25,AA26),"")&amp;IF(J26=5,RANK(L26,$AB$19:$AB$323,0)+COUNTIF($AB$1:AB25,AB26),"")&amp;IF(J26=6,RANK(L26,$AC$19:$AC$323,0)+COUNTIF($AC$1:AC25,AC26),"")&amp;IF(J26=7,RANK(L26,$AD$19:$AD$323,0)+COUNTIF($AD$1:AD25,AD26),"")&amp;IF(J26=8,RANK(L26,$AE$19:$AE$323,0)+COUNTIF($AE$1:AE25,AE26),"")&amp;IF(J26=9,RANK(L26,$AF$19:$AF$323,0)+COUNTIF($AF$1:AF25,AF26),"")&amp;IF(J26=10,RANK(L26,$AG$19:$AG$323,0)+COUNTIF($AG$1:AG25,AG26),"")&amp;IF(J26=11,RANK(L26,$AH$19:$AH$323,0)+COUNTIF($AH$1:AH25,AH26),"")</f>
        <v>8</v>
      </c>
      <c r="N26" s="9" t="s">
        <v>176</v>
      </c>
      <c r="Z26" s="10">
        <f t="shared" si="5"/>
        <v>8</v>
      </c>
      <c r="AA26" s="10" t="str">
        <f t="shared" si="6"/>
        <v/>
      </c>
      <c r="AB26" s="10" t="str">
        <f t="shared" si="7"/>
        <v/>
      </c>
      <c r="AC26" s="10" t="str">
        <f t="shared" si="8"/>
        <v/>
      </c>
      <c r="AD26" s="10">
        <f t="shared" si="9"/>
        <v>80</v>
      </c>
      <c r="AE26" s="10" t="str">
        <f t="shared" si="10"/>
        <v/>
      </c>
      <c r="AF26" s="10" t="str">
        <f t="shared" si="11"/>
        <v/>
      </c>
      <c r="AG26" s="10" t="str">
        <f t="shared" si="12"/>
        <v/>
      </c>
      <c r="AH26" s="10" t="str">
        <f t="shared" si="13"/>
        <v/>
      </c>
      <c r="AI26" s="13" t="str">
        <f t="shared" si="14"/>
        <v>8</v>
      </c>
      <c r="AJ26" s="11">
        <f t="shared" si="15"/>
        <v>8</v>
      </c>
    </row>
    <row r="27" spans="1:36" x14ac:dyDescent="0.25">
      <c r="A27" s="1">
        <v>9</v>
      </c>
      <c r="B27" s="4">
        <v>48</v>
      </c>
      <c r="C27" s="9" t="s">
        <v>253</v>
      </c>
      <c r="D27" s="9" t="s">
        <v>62</v>
      </c>
      <c r="E27" s="9" t="s">
        <v>54</v>
      </c>
      <c r="F27" s="9">
        <v>2364591919</v>
      </c>
      <c r="G27" s="9" t="s">
        <v>65</v>
      </c>
      <c r="H27" s="27"/>
      <c r="I27" s="6">
        <v>7</v>
      </c>
      <c r="J27" s="6">
        <v>7</v>
      </c>
      <c r="K27" s="9">
        <v>20</v>
      </c>
      <c r="L27" s="7">
        <f t="shared" si="16"/>
        <v>80</v>
      </c>
      <c r="M27" s="8" t="str">
        <f>IF(J27=4,RANK(L27,$AA$19:$AA$323,0)+COUNTIF($AA$1:AA26,AA27),"")&amp;IF(J27=5,RANK(L27,$AB$19:$AB$323,0)+COUNTIF($AB$1:AB26,AB27),"")&amp;IF(J27=6,RANK(L27,$AC$19:$AC$323,0)+COUNTIF($AC$1:AC26,AC27),"")&amp;IF(J27=7,RANK(L27,$AD$19:$AD$323,0)+COUNTIF($AD$1:AD26,AD27),"")&amp;IF(J27=8,RANK(L27,$AE$19:$AE$323,0)+COUNTIF($AE$1:AE26,AE27),"")&amp;IF(J27=9,RANK(L27,$AF$19:$AF$323,0)+COUNTIF($AF$1:AF26,AF27),"")&amp;IF(J27=10,RANK(L27,$AG$19:$AG$323,0)+COUNTIF($AG$1:AG26,AG27),"")&amp;IF(J27=11,RANK(L27,$AH$19:$AH$323,0)+COUNTIF($AH$1:AH26,AH27),"")</f>
        <v>9</v>
      </c>
      <c r="N27" s="9" t="s">
        <v>177</v>
      </c>
      <c r="Z27" s="10">
        <f t="shared" si="5"/>
        <v>107</v>
      </c>
      <c r="AA27" s="10" t="str">
        <f t="shared" si="6"/>
        <v/>
      </c>
      <c r="AB27" s="10" t="str">
        <f t="shared" si="7"/>
        <v/>
      </c>
      <c r="AC27" s="10" t="str">
        <f t="shared" si="8"/>
        <v/>
      </c>
      <c r="AD27" s="10">
        <f t="shared" si="9"/>
        <v>80</v>
      </c>
      <c r="AE27" s="10" t="str">
        <f t="shared" si="10"/>
        <v/>
      </c>
      <c r="AF27" s="10" t="str">
        <f t="shared" si="11"/>
        <v/>
      </c>
      <c r="AG27" s="10" t="str">
        <f t="shared" si="12"/>
        <v/>
      </c>
      <c r="AH27" s="10" t="str">
        <f t="shared" si="13"/>
        <v/>
      </c>
      <c r="AI27" s="13" t="str">
        <f t="shared" si="14"/>
        <v>8</v>
      </c>
      <c r="AJ27" s="11">
        <f t="shared" si="15"/>
        <v>8</v>
      </c>
    </row>
    <row r="28" spans="1:36" x14ac:dyDescent="0.25">
      <c r="A28" s="1">
        <v>10</v>
      </c>
      <c r="B28" s="4">
        <v>48</v>
      </c>
      <c r="C28" s="9" t="s">
        <v>254</v>
      </c>
      <c r="D28" s="9" t="s">
        <v>200</v>
      </c>
      <c r="E28" s="9" t="s">
        <v>67</v>
      </c>
      <c r="F28" s="9">
        <v>2357760929</v>
      </c>
      <c r="G28" s="9" t="s">
        <v>35</v>
      </c>
      <c r="H28" s="27"/>
      <c r="I28" s="6">
        <v>7</v>
      </c>
      <c r="J28" s="6">
        <v>7</v>
      </c>
      <c r="K28" s="9">
        <v>18</v>
      </c>
      <c r="L28" s="7">
        <f t="shared" si="16"/>
        <v>72</v>
      </c>
      <c r="M28" s="8" t="str">
        <f>IF(J28=4,RANK(L28,$AA$19:$AA$323,0)+COUNTIF($AA$1:AA27,AA28),"")&amp;IF(J28=5,RANK(L28,$AB$19:$AB$323,0)+COUNTIF($AB$1:AB27,AB28),"")&amp;IF(J28=6,RANK(L28,$AC$19:$AC$323,0)+COUNTIF($AC$1:AC27,AC28),"")&amp;IF(J28=7,RANK(L28,$AD$19:$AD$323,0)+COUNTIF($AD$1:AD27,AD28),"")&amp;IF(J28=8,RANK(L28,$AE$19:$AE$323,0)+COUNTIF($AE$1:AE27,AE28),"")&amp;IF(J28=9,RANK(L28,$AF$19:$AF$323,0)+COUNTIF($AF$1:AF27,AF28),"")&amp;IF(J28=10,RANK(L28,$AG$19:$AG$323,0)+COUNTIF($AG$1:AG27,AG28),"")&amp;IF(J28=11,RANK(L28,$AH$19:$AH$323,0)+COUNTIF($AH$1:AH27,AH28),"")</f>
        <v>10</v>
      </c>
      <c r="N28" s="9" t="s">
        <v>177</v>
      </c>
      <c r="Z28" s="10">
        <f t="shared" si="5"/>
        <v>107</v>
      </c>
      <c r="AA28" s="10" t="str">
        <f t="shared" si="6"/>
        <v/>
      </c>
      <c r="AB28" s="10" t="str">
        <f t="shared" si="7"/>
        <v/>
      </c>
      <c r="AC28" s="10" t="str">
        <f t="shared" si="8"/>
        <v/>
      </c>
      <c r="AD28" s="10">
        <f t="shared" si="9"/>
        <v>72</v>
      </c>
      <c r="AE28" s="10" t="str">
        <f t="shared" si="10"/>
        <v/>
      </c>
      <c r="AF28" s="10" t="str">
        <f t="shared" si="11"/>
        <v/>
      </c>
      <c r="AG28" s="10" t="str">
        <f t="shared" si="12"/>
        <v/>
      </c>
      <c r="AH28" s="10" t="str">
        <f t="shared" si="13"/>
        <v/>
      </c>
      <c r="AI28" s="13" t="str">
        <f t="shared" si="14"/>
        <v>10</v>
      </c>
      <c r="AJ28" s="11">
        <f t="shared" si="15"/>
        <v>10</v>
      </c>
    </row>
    <row r="29" spans="1:36" x14ac:dyDescent="0.25">
      <c r="A29" s="1">
        <v>11</v>
      </c>
      <c r="B29" s="4">
        <v>48</v>
      </c>
      <c r="C29" s="9" t="s">
        <v>255</v>
      </c>
      <c r="D29" s="9" t="s">
        <v>111</v>
      </c>
      <c r="E29" s="9" t="s">
        <v>143</v>
      </c>
      <c r="F29" s="9">
        <v>2732401038</v>
      </c>
      <c r="G29" s="9" t="s">
        <v>65</v>
      </c>
      <c r="H29" s="27"/>
      <c r="I29" s="6">
        <v>7</v>
      </c>
      <c r="J29" s="6">
        <v>7</v>
      </c>
      <c r="K29" s="9">
        <v>18</v>
      </c>
      <c r="L29" s="7">
        <f t="shared" si="16"/>
        <v>72</v>
      </c>
      <c r="M29" s="8" t="str">
        <f>IF(J29=4,RANK(L29,$AA$19:$AA$323,0)+COUNTIF($AA$1:AA28,AA29),"")&amp;IF(J29=5,RANK(L29,$AB$19:$AB$323,0)+COUNTIF($AB$1:AB28,AB29),"")&amp;IF(J29=6,RANK(L29,$AC$19:$AC$323,0)+COUNTIF($AC$1:AC28,AC29),"")&amp;IF(J29=7,RANK(L29,$AD$19:$AD$323,0)+COUNTIF($AD$1:AD28,AD29),"")&amp;IF(J29=8,RANK(L29,$AE$19:$AE$323,0)+COUNTIF($AE$1:AE28,AE29),"")&amp;IF(J29=9,RANK(L29,$AF$19:$AF$323,0)+COUNTIF($AF$1:AF28,AF29),"")&amp;IF(J29=10,RANK(L29,$AG$19:$AG$323,0)+COUNTIF($AG$1:AG28,AG29),"")&amp;IF(J29=11,RANK(L29,$AH$19:$AH$323,0)+COUNTIF($AH$1:AH28,AH29),"")</f>
        <v>11</v>
      </c>
      <c r="N29" s="9" t="s">
        <v>177</v>
      </c>
      <c r="Z29" s="10">
        <f t="shared" si="5"/>
        <v>107</v>
      </c>
      <c r="AA29" s="10" t="str">
        <f t="shared" si="6"/>
        <v/>
      </c>
      <c r="AB29" s="10" t="str">
        <f t="shared" si="7"/>
        <v/>
      </c>
      <c r="AC29" s="10" t="str">
        <f t="shared" si="8"/>
        <v/>
      </c>
      <c r="AD29" s="10">
        <f t="shared" si="9"/>
        <v>72</v>
      </c>
      <c r="AE29" s="10" t="str">
        <f t="shared" si="10"/>
        <v/>
      </c>
      <c r="AF29" s="10" t="str">
        <f t="shared" si="11"/>
        <v/>
      </c>
      <c r="AG29" s="10" t="str">
        <f t="shared" si="12"/>
        <v/>
      </c>
      <c r="AH29" s="10" t="str">
        <f t="shared" si="13"/>
        <v/>
      </c>
      <c r="AI29" s="13" t="str">
        <f t="shared" si="14"/>
        <v>10</v>
      </c>
      <c r="AJ29" s="11">
        <f t="shared" si="15"/>
        <v>10</v>
      </c>
    </row>
    <row r="30" spans="1:36" x14ac:dyDescent="0.25">
      <c r="A30" s="1">
        <v>12</v>
      </c>
      <c r="B30" s="4">
        <v>48</v>
      </c>
      <c r="C30" s="9" t="s">
        <v>256</v>
      </c>
      <c r="D30" s="9" t="s">
        <v>103</v>
      </c>
      <c r="E30" s="9" t="s">
        <v>60</v>
      </c>
      <c r="F30" s="9">
        <v>883165573</v>
      </c>
      <c r="G30" s="9" t="s">
        <v>65</v>
      </c>
      <c r="H30" s="27"/>
      <c r="I30" s="6">
        <v>7</v>
      </c>
      <c r="J30" s="6">
        <v>7</v>
      </c>
      <c r="K30" s="9">
        <v>18</v>
      </c>
      <c r="L30" s="7">
        <f t="shared" si="16"/>
        <v>72</v>
      </c>
      <c r="M30" s="8" t="str">
        <f>IF(J30=4,RANK(L30,$AA$19:$AA$323,0)+COUNTIF($AA$1:AA29,AA30),"")&amp;IF(J30=5,RANK(L30,$AB$19:$AB$323,0)+COUNTIF($AB$1:AB29,AB30),"")&amp;IF(J30=6,RANK(L30,$AC$19:$AC$323,0)+COUNTIF($AC$1:AC29,AC30),"")&amp;IF(J30=7,RANK(L30,$AD$19:$AD$323,0)+COUNTIF($AD$1:AD29,AD30),"")&amp;IF(J30=8,RANK(L30,$AE$19:$AE$323,0)+COUNTIF($AE$1:AE29,AE30),"")&amp;IF(J30=9,RANK(L30,$AF$19:$AF$323,0)+COUNTIF($AF$1:AF29,AF30),"")&amp;IF(J30=10,RANK(L30,$AG$19:$AG$323,0)+COUNTIF($AG$1:AG29,AG30),"")&amp;IF(J30=11,RANK(L30,$AH$19:$AH$323,0)+COUNTIF($AH$1:AH29,AH30),"")</f>
        <v>12</v>
      </c>
      <c r="N30" s="9" t="s">
        <v>177</v>
      </c>
      <c r="Z30" s="10">
        <f t="shared" si="5"/>
        <v>107</v>
      </c>
      <c r="AA30" s="10" t="str">
        <f t="shared" si="6"/>
        <v/>
      </c>
      <c r="AB30" s="10" t="str">
        <f t="shared" si="7"/>
        <v/>
      </c>
      <c r="AC30" s="10" t="str">
        <f t="shared" si="8"/>
        <v/>
      </c>
      <c r="AD30" s="10">
        <f t="shared" si="9"/>
        <v>72</v>
      </c>
      <c r="AE30" s="10" t="str">
        <f t="shared" si="10"/>
        <v/>
      </c>
      <c r="AF30" s="10" t="str">
        <f t="shared" si="11"/>
        <v/>
      </c>
      <c r="AG30" s="10" t="str">
        <f t="shared" si="12"/>
        <v/>
      </c>
      <c r="AH30" s="10" t="str">
        <f t="shared" si="13"/>
        <v/>
      </c>
      <c r="AI30" s="13" t="str">
        <f t="shared" si="14"/>
        <v>10</v>
      </c>
      <c r="AJ30" s="11">
        <f t="shared" si="15"/>
        <v>10</v>
      </c>
    </row>
    <row r="31" spans="1:36" x14ac:dyDescent="0.25">
      <c r="A31" s="1">
        <v>13</v>
      </c>
      <c r="B31" s="4">
        <v>48</v>
      </c>
      <c r="C31" s="9" t="s">
        <v>257</v>
      </c>
      <c r="D31" s="9" t="s">
        <v>94</v>
      </c>
      <c r="E31" s="9" t="s">
        <v>157</v>
      </c>
      <c r="F31" s="9">
        <v>4220494647</v>
      </c>
      <c r="G31" s="9" t="s">
        <v>35</v>
      </c>
      <c r="H31" s="27"/>
      <c r="I31" s="6">
        <v>7</v>
      </c>
      <c r="J31" s="6">
        <v>7</v>
      </c>
      <c r="K31" s="9">
        <v>17</v>
      </c>
      <c r="L31" s="7">
        <f t="shared" si="16"/>
        <v>68</v>
      </c>
      <c r="M31" s="8" t="str">
        <f>IF(J31=4,RANK(L31,$AA$19:$AA$323,0)+COUNTIF($AA$1:AA30,AA31),"")&amp;IF(J31=5,RANK(L31,$AB$19:$AB$323,0)+COUNTIF($AB$1:AB30,AB31),"")&amp;IF(J31=6,RANK(L31,$AC$19:$AC$323,0)+COUNTIF($AC$1:AC30,AC31),"")&amp;IF(J31=7,RANK(L31,$AD$19:$AD$323,0)+COUNTIF($AD$1:AD30,AD31),"")&amp;IF(J31=8,RANK(L31,$AE$19:$AE$323,0)+COUNTIF($AE$1:AE30,AE31),"")&amp;IF(J31=9,RANK(L31,$AF$19:$AF$323,0)+COUNTIF($AF$1:AF30,AF31),"")&amp;IF(J31=10,RANK(L31,$AG$19:$AG$323,0)+COUNTIF($AG$1:AG30,AG31),"")&amp;IF(J31=11,RANK(L31,$AH$19:$AH$323,0)+COUNTIF($AH$1:AH30,AH31),"")</f>
        <v>13</v>
      </c>
      <c r="N31" s="9" t="s">
        <v>177</v>
      </c>
      <c r="Z31" s="10">
        <f t="shared" si="5"/>
        <v>107</v>
      </c>
      <c r="AA31" s="10" t="str">
        <f t="shared" si="6"/>
        <v/>
      </c>
      <c r="AB31" s="10" t="str">
        <f t="shared" si="7"/>
        <v/>
      </c>
      <c r="AC31" s="10" t="str">
        <f t="shared" si="8"/>
        <v/>
      </c>
      <c r="AD31" s="10">
        <f t="shared" si="9"/>
        <v>68</v>
      </c>
      <c r="AE31" s="10" t="str">
        <f t="shared" si="10"/>
        <v/>
      </c>
      <c r="AF31" s="10" t="str">
        <f t="shared" si="11"/>
        <v/>
      </c>
      <c r="AG31" s="10" t="str">
        <f t="shared" si="12"/>
        <v/>
      </c>
      <c r="AH31" s="10" t="str">
        <f t="shared" si="13"/>
        <v/>
      </c>
      <c r="AI31" s="13" t="str">
        <f t="shared" si="14"/>
        <v>13</v>
      </c>
      <c r="AJ31" s="11">
        <f t="shared" si="15"/>
        <v>13</v>
      </c>
    </row>
    <row r="32" spans="1:36" x14ac:dyDescent="0.25">
      <c r="A32" s="1">
        <v>14</v>
      </c>
      <c r="B32" s="4">
        <v>48</v>
      </c>
      <c r="C32" s="9" t="s">
        <v>258</v>
      </c>
      <c r="D32" s="9" t="s">
        <v>40</v>
      </c>
      <c r="E32" s="9" t="s">
        <v>41</v>
      </c>
      <c r="F32" s="9">
        <v>1353748495</v>
      </c>
      <c r="G32" s="9" t="s">
        <v>35</v>
      </c>
      <c r="H32" s="27"/>
      <c r="I32" s="6">
        <v>7</v>
      </c>
      <c r="J32" s="6">
        <v>7</v>
      </c>
      <c r="K32" s="9">
        <v>16</v>
      </c>
      <c r="L32" s="7">
        <f t="shared" si="16"/>
        <v>64</v>
      </c>
      <c r="M32" s="8" t="str">
        <f>IF(J32=4,RANK(L32,$AA$19:$AA$323,0)+COUNTIF($AA$1:AA31,AA32),"")&amp;IF(J32=5,RANK(L32,$AB$19:$AB$323,0)+COUNTIF($AB$1:AB31,AB32),"")&amp;IF(J32=6,RANK(L32,$AC$19:$AC$323,0)+COUNTIF($AC$1:AC31,AC32),"")&amp;IF(J32=7,RANK(L32,$AD$19:$AD$323,0)+COUNTIF($AD$1:AD31,AD32),"")&amp;IF(J32=8,RANK(L32,$AE$19:$AE$323,0)+COUNTIF($AE$1:AE31,AE32),"")&amp;IF(J32=9,RANK(L32,$AF$19:$AF$323,0)+COUNTIF($AF$1:AF31,AF32),"")&amp;IF(J32=10,RANK(L32,$AG$19:$AG$323,0)+COUNTIF($AG$1:AG31,AG32),"")&amp;IF(J32=11,RANK(L32,$AH$19:$AH$323,0)+COUNTIF($AH$1:AH31,AH32),"")</f>
        <v>14</v>
      </c>
      <c r="N32" s="9" t="s">
        <v>177</v>
      </c>
      <c r="Z32" s="10">
        <f t="shared" si="5"/>
        <v>107</v>
      </c>
      <c r="AA32" s="10" t="str">
        <f t="shared" si="6"/>
        <v/>
      </c>
      <c r="AB32" s="10" t="str">
        <f t="shared" si="7"/>
        <v/>
      </c>
      <c r="AC32" s="10" t="str">
        <f t="shared" si="8"/>
        <v/>
      </c>
      <c r="AD32" s="10">
        <f t="shared" si="9"/>
        <v>64</v>
      </c>
      <c r="AE32" s="10" t="str">
        <f t="shared" si="10"/>
        <v/>
      </c>
      <c r="AF32" s="10" t="str">
        <f t="shared" si="11"/>
        <v/>
      </c>
      <c r="AG32" s="10" t="str">
        <f t="shared" si="12"/>
        <v/>
      </c>
      <c r="AH32" s="10" t="str">
        <f t="shared" si="13"/>
        <v/>
      </c>
      <c r="AI32" s="13" t="str">
        <f t="shared" si="14"/>
        <v>14</v>
      </c>
      <c r="AJ32" s="11">
        <f t="shared" si="15"/>
        <v>14</v>
      </c>
    </row>
    <row r="33" spans="1:36" x14ac:dyDescent="0.25">
      <c r="A33" s="1">
        <v>15</v>
      </c>
      <c r="B33" s="4">
        <v>48</v>
      </c>
      <c r="C33" s="9" t="s">
        <v>259</v>
      </c>
      <c r="D33" s="9" t="s">
        <v>197</v>
      </c>
      <c r="E33" s="9" t="s">
        <v>45</v>
      </c>
      <c r="F33" s="9">
        <v>1050055104</v>
      </c>
      <c r="G33" s="9" t="s">
        <v>65</v>
      </c>
      <c r="H33" s="27"/>
      <c r="I33" s="6">
        <v>7</v>
      </c>
      <c r="J33" s="6">
        <v>7</v>
      </c>
      <c r="K33" s="9">
        <v>16</v>
      </c>
      <c r="L33" s="7">
        <f t="shared" si="16"/>
        <v>64</v>
      </c>
      <c r="M33" s="8" t="str">
        <f>IF(J33=4,RANK(L33,$AA$19:$AA$323,0)+COUNTIF($AA$1:AA32,AA33),"")&amp;IF(J33=5,RANK(L33,$AB$19:$AB$323,0)+COUNTIF($AB$1:AB32,AB33),"")&amp;IF(J33=6,RANK(L33,$AC$19:$AC$323,0)+COUNTIF($AC$1:AC32,AC33),"")&amp;IF(J33=7,RANK(L33,$AD$19:$AD$323,0)+COUNTIF($AD$1:AD32,AD33),"")&amp;IF(J33=8,RANK(L33,$AE$19:$AE$323,0)+COUNTIF($AE$1:AE32,AE33),"")&amp;IF(J33=9,RANK(L33,$AF$19:$AF$323,0)+COUNTIF($AF$1:AF32,AF33),"")&amp;IF(J33=10,RANK(L33,$AG$19:$AG$323,0)+COUNTIF($AG$1:AG32,AG33),"")&amp;IF(J33=11,RANK(L33,$AH$19:$AH$323,0)+COUNTIF($AH$1:AH32,AH33),"")</f>
        <v>15</v>
      </c>
      <c r="N33" s="9" t="s">
        <v>177</v>
      </c>
      <c r="Z33" s="10">
        <f t="shared" si="5"/>
        <v>107</v>
      </c>
      <c r="AA33" s="10" t="str">
        <f t="shared" si="6"/>
        <v/>
      </c>
      <c r="AB33" s="10" t="str">
        <f t="shared" si="7"/>
        <v/>
      </c>
      <c r="AC33" s="10" t="str">
        <f t="shared" si="8"/>
        <v/>
      </c>
      <c r="AD33" s="10">
        <f t="shared" si="9"/>
        <v>64</v>
      </c>
      <c r="AE33" s="10" t="str">
        <f t="shared" si="10"/>
        <v/>
      </c>
      <c r="AF33" s="10" t="str">
        <f t="shared" si="11"/>
        <v/>
      </c>
      <c r="AG33" s="10" t="str">
        <f t="shared" si="12"/>
        <v/>
      </c>
      <c r="AH33" s="10" t="str">
        <f t="shared" si="13"/>
        <v/>
      </c>
      <c r="AI33" s="13" t="str">
        <f t="shared" si="14"/>
        <v>14</v>
      </c>
      <c r="AJ33" s="11">
        <f t="shared" si="15"/>
        <v>14</v>
      </c>
    </row>
    <row r="34" spans="1:36" x14ac:dyDescent="0.25">
      <c r="A34" s="1">
        <v>16</v>
      </c>
      <c r="B34" s="4">
        <v>48</v>
      </c>
      <c r="C34" s="9" t="s">
        <v>260</v>
      </c>
      <c r="D34" s="9" t="s">
        <v>261</v>
      </c>
      <c r="E34" s="9" t="s">
        <v>34</v>
      </c>
      <c r="F34" s="9">
        <v>1709913748</v>
      </c>
      <c r="G34" s="9" t="s">
        <v>35</v>
      </c>
      <c r="H34" s="27"/>
      <c r="I34" s="6">
        <v>7</v>
      </c>
      <c r="J34" s="6">
        <v>7</v>
      </c>
      <c r="K34" s="9">
        <v>16</v>
      </c>
      <c r="L34" s="7">
        <f t="shared" si="16"/>
        <v>64</v>
      </c>
      <c r="M34" s="8" t="str">
        <f>IF(J34=4,RANK(L34,$AA$19:$AA$323,0)+COUNTIF($AA$1:AA33,AA34),"")&amp;IF(J34=5,RANK(L34,$AB$19:$AB$323,0)+COUNTIF($AB$1:AB33,AB34),"")&amp;IF(J34=6,RANK(L34,$AC$19:$AC$323,0)+COUNTIF($AC$1:AC33,AC34),"")&amp;IF(J34=7,RANK(L34,$AD$19:$AD$323,0)+COUNTIF($AD$1:AD33,AD34),"")&amp;IF(J34=8,RANK(L34,$AE$19:$AE$323,0)+COUNTIF($AE$1:AE33,AE34),"")&amp;IF(J34=9,RANK(L34,$AF$19:$AF$323,0)+COUNTIF($AF$1:AF33,AF34),"")&amp;IF(J34=10,RANK(L34,$AG$19:$AG$323,0)+COUNTIF($AG$1:AG33,AG34),"")&amp;IF(J34=11,RANK(L34,$AH$19:$AH$323,0)+COUNTIF($AH$1:AH33,AH34),"")</f>
        <v>16</v>
      </c>
      <c r="N34" s="9" t="s">
        <v>177</v>
      </c>
      <c r="Z34" s="10">
        <f t="shared" si="5"/>
        <v>107</v>
      </c>
      <c r="AA34" s="10" t="str">
        <f t="shared" si="6"/>
        <v/>
      </c>
      <c r="AB34" s="10" t="str">
        <f t="shared" si="7"/>
        <v/>
      </c>
      <c r="AC34" s="10" t="str">
        <f t="shared" si="8"/>
        <v/>
      </c>
      <c r="AD34" s="10">
        <f t="shared" si="9"/>
        <v>64</v>
      </c>
      <c r="AE34" s="10" t="str">
        <f t="shared" si="10"/>
        <v/>
      </c>
      <c r="AF34" s="10" t="str">
        <f t="shared" si="11"/>
        <v/>
      </c>
      <c r="AG34" s="10" t="str">
        <f t="shared" si="12"/>
        <v/>
      </c>
      <c r="AH34" s="10" t="str">
        <f t="shared" si="13"/>
        <v/>
      </c>
      <c r="AI34" s="13" t="str">
        <f t="shared" si="14"/>
        <v>14</v>
      </c>
      <c r="AJ34" s="11">
        <f t="shared" si="15"/>
        <v>14</v>
      </c>
    </row>
    <row r="35" spans="1:36" x14ac:dyDescent="0.25">
      <c r="A35" s="1">
        <v>17</v>
      </c>
      <c r="B35" s="4">
        <v>48</v>
      </c>
      <c r="C35" s="9" t="s">
        <v>262</v>
      </c>
      <c r="D35" s="9" t="s">
        <v>47</v>
      </c>
      <c r="E35" s="9" t="s">
        <v>263</v>
      </c>
      <c r="F35" s="9">
        <v>1302478651</v>
      </c>
      <c r="G35" s="9" t="s">
        <v>65</v>
      </c>
      <c r="H35" s="27"/>
      <c r="I35" s="6">
        <v>7</v>
      </c>
      <c r="J35" s="6">
        <v>7</v>
      </c>
      <c r="K35" s="9">
        <v>15</v>
      </c>
      <c r="L35" s="7">
        <f t="shared" si="16"/>
        <v>60</v>
      </c>
      <c r="M35" s="8" t="str">
        <f>IF(J35=4,RANK(L35,$AA$19:$AA$323,0)+COUNTIF($AA$1:AA34,AA35),"")&amp;IF(J35=5,RANK(L35,$AB$19:$AB$323,0)+COUNTIF($AB$1:AB34,AB35),"")&amp;IF(J35=6,RANK(L35,$AC$19:$AC$323,0)+COUNTIF($AC$1:AC34,AC35),"")&amp;IF(J35=7,RANK(L35,$AD$19:$AD$323,0)+COUNTIF($AD$1:AD34,AD35),"")&amp;IF(J35=8,RANK(L35,$AE$19:$AE$323,0)+COUNTIF($AE$1:AE34,AE35),"")&amp;IF(J35=9,RANK(L35,$AF$19:$AF$323,0)+COUNTIF($AF$1:AF34,AF35),"")&amp;IF(J35=10,RANK(L35,$AG$19:$AG$323,0)+COUNTIF($AG$1:AG34,AG35),"")&amp;IF(J35=11,RANK(L35,$AH$19:$AH$323,0)+COUNTIF($AH$1:AH34,AH35),"")</f>
        <v>17</v>
      </c>
      <c r="N35" s="9" t="s">
        <v>177</v>
      </c>
      <c r="Z35" s="10">
        <f t="shared" si="5"/>
        <v>107</v>
      </c>
      <c r="AA35" s="10" t="str">
        <f t="shared" si="6"/>
        <v/>
      </c>
      <c r="AB35" s="10" t="str">
        <f t="shared" si="7"/>
        <v/>
      </c>
      <c r="AC35" s="10" t="str">
        <f t="shared" si="8"/>
        <v/>
      </c>
      <c r="AD35" s="10">
        <f t="shared" si="9"/>
        <v>60</v>
      </c>
      <c r="AE35" s="10" t="str">
        <f t="shared" si="10"/>
        <v/>
      </c>
      <c r="AF35" s="10" t="str">
        <f t="shared" si="11"/>
        <v/>
      </c>
      <c r="AG35" s="10" t="str">
        <f t="shared" si="12"/>
        <v/>
      </c>
      <c r="AH35" s="10" t="str">
        <f t="shared" si="13"/>
        <v/>
      </c>
      <c r="AI35" s="13" t="str">
        <f t="shared" si="14"/>
        <v>17</v>
      </c>
      <c r="AJ35" s="11">
        <f t="shared" si="15"/>
        <v>17</v>
      </c>
    </row>
    <row r="36" spans="1:36" x14ac:dyDescent="0.25">
      <c r="A36" s="1">
        <v>18</v>
      </c>
      <c r="B36" s="4">
        <v>48</v>
      </c>
      <c r="C36" s="9" t="s">
        <v>264</v>
      </c>
      <c r="D36" s="9" t="s">
        <v>52</v>
      </c>
      <c r="E36" s="9" t="s">
        <v>104</v>
      </c>
      <c r="F36" s="9">
        <v>405332304</v>
      </c>
      <c r="G36" s="9" t="s">
        <v>65</v>
      </c>
      <c r="H36" s="27"/>
      <c r="I36" s="6">
        <v>7</v>
      </c>
      <c r="J36" s="6">
        <v>7</v>
      </c>
      <c r="K36" s="9">
        <v>15</v>
      </c>
      <c r="L36" s="7">
        <f t="shared" si="16"/>
        <v>60</v>
      </c>
      <c r="M36" s="8" t="str">
        <f>IF(J36=4,RANK(L36,$AA$19:$AA$323,0)+COUNTIF($AA$1:AA35,AA36),"")&amp;IF(J36=5,RANK(L36,$AB$19:$AB$323,0)+COUNTIF($AB$1:AB35,AB36),"")&amp;IF(J36=6,RANK(L36,$AC$19:$AC$323,0)+COUNTIF($AC$1:AC35,AC36),"")&amp;IF(J36=7,RANK(L36,$AD$19:$AD$323,0)+COUNTIF($AD$1:AD35,AD36),"")&amp;IF(J36=8,RANK(L36,$AE$19:$AE$323,0)+COUNTIF($AE$1:AE35,AE36),"")&amp;IF(J36=9,RANK(L36,$AF$19:$AF$323,0)+COUNTIF($AF$1:AF35,AF36),"")&amp;IF(J36=10,RANK(L36,$AG$19:$AG$323,0)+COUNTIF($AG$1:AG35,AG36),"")&amp;IF(J36=11,RANK(L36,$AH$19:$AH$323,0)+COUNTIF($AH$1:AH35,AH36),"")</f>
        <v>18</v>
      </c>
      <c r="N36" s="9" t="s">
        <v>177</v>
      </c>
      <c r="Z36" s="10">
        <f t="shared" si="5"/>
        <v>107</v>
      </c>
      <c r="AA36" s="10" t="str">
        <f t="shared" si="6"/>
        <v/>
      </c>
      <c r="AB36" s="10" t="str">
        <f t="shared" si="7"/>
        <v/>
      </c>
      <c r="AC36" s="10" t="str">
        <f t="shared" si="8"/>
        <v/>
      </c>
      <c r="AD36" s="10">
        <f t="shared" si="9"/>
        <v>60</v>
      </c>
      <c r="AE36" s="10" t="str">
        <f t="shared" si="10"/>
        <v/>
      </c>
      <c r="AF36" s="10" t="str">
        <f t="shared" si="11"/>
        <v/>
      </c>
      <c r="AG36" s="10" t="str">
        <f t="shared" si="12"/>
        <v/>
      </c>
      <c r="AH36" s="10" t="str">
        <f t="shared" si="13"/>
        <v/>
      </c>
      <c r="AI36" s="13" t="str">
        <f t="shared" si="14"/>
        <v>17</v>
      </c>
      <c r="AJ36" s="11">
        <f t="shared" si="15"/>
        <v>17</v>
      </c>
    </row>
    <row r="37" spans="1:36" x14ac:dyDescent="0.25">
      <c r="A37" s="1">
        <v>19</v>
      </c>
      <c r="B37" s="4">
        <v>48</v>
      </c>
      <c r="C37" s="9" t="s">
        <v>141</v>
      </c>
      <c r="D37" s="9" t="s">
        <v>265</v>
      </c>
      <c r="E37" s="9" t="s">
        <v>230</v>
      </c>
      <c r="F37" s="9">
        <v>317457922</v>
      </c>
      <c r="G37" s="9" t="s">
        <v>35</v>
      </c>
      <c r="H37" s="27"/>
      <c r="I37" s="6">
        <v>7</v>
      </c>
      <c r="J37" s="6">
        <v>7</v>
      </c>
      <c r="K37" s="9">
        <v>15</v>
      </c>
      <c r="L37" s="7">
        <f t="shared" si="16"/>
        <v>60</v>
      </c>
      <c r="M37" s="8" t="str">
        <f>IF(J37=4,RANK(L37,$AA$19:$AA$323,0)+COUNTIF($AA$1:AA36,AA37),"")&amp;IF(J37=5,RANK(L37,$AB$19:$AB$323,0)+COUNTIF($AB$1:AB36,AB37),"")&amp;IF(J37=6,RANK(L37,$AC$19:$AC$323,0)+COUNTIF($AC$1:AC36,AC37),"")&amp;IF(J37=7,RANK(L37,$AD$19:$AD$323,0)+COUNTIF($AD$1:AD36,AD37),"")&amp;IF(J37=8,RANK(L37,$AE$19:$AE$323,0)+COUNTIF($AE$1:AE36,AE37),"")&amp;IF(J37=9,RANK(L37,$AF$19:$AF$323,0)+COUNTIF($AF$1:AF36,AF37),"")&amp;IF(J37=10,RANK(L37,$AG$19:$AG$323,0)+COUNTIF($AG$1:AG36,AG37),"")&amp;IF(J37=11,RANK(L37,$AH$19:$AH$323,0)+COUNTIF($AH$1:AH36,AH37),"")</f>
        <v>19</v>
      </c>
      <c r="N37" s="9" t="s">
        <v>177</v>
      </c>
      <c r="Z37" s="10">
        <f t="shared" si="5"/>
        <v>107</v>
      </c>
      <c r="AA37" s="10" t="str">
        <f t="shared" si="6"/>
        <v/>
      </c>
      <c r="AB37" s="10" t="str">
        <f t="shared" si="7"/>
        <v/>
      </c>
      <c r="AC37" s="10" t="str">
        <f t="shared" si="8"/>
        <v/>
      </c>
      <c r="AD37" s="10">
        <f t="shared" si="9"/>
        <v>60</v>
      </c>
      <c r="AE37" s="10" t="str">
        <f t="shared" si="10"/>
        <v/>
      </c>
      <c r="AF37" s="10" t="str">
        <f t="shared" si="11"/>
        <v/>
      </c>
      <c r="AG37" s="10" t="str">
        <f t="shared" si="12"/>
        <v/>
      </c>
      <c r="AH37" s="10" t="str">
        <f t="shared" si="13"/>
        <v/>
      </c>
      <c r="AI37" s="13" t="str">
        <f t="shared" si="14"/>
        <v>17</v>
      </c>
      <c r="AJ37" s="11">
        <f t="shared" si="15"/>
        <v>17</v>
      </c>
    </row>
    <row r="38" spans="1:36" x14ac:dyDescent="0.25">
      <c r="A38" s="1">
        <v>20</v>
      </c>
      <c r="B38" s="4">
        <v>48</v>
      </c>
      <c r="C38" s="9" t="s">
        <v>266</v>
      </c>
      <c r="D38" s="9" t="s">
        <v>183</v>
      </c>
      <c r="E38" s="9" t="s">
        <v>54</v>
      </c>
      <c r="F38" s="9">
        <v>3233105881</v>
      </c>
      <c r="G38" s="9" t="s">
        <v>65</v>
      </c>
      <c r="H38" s="27"/>
      <c r="I38" s="6">
        <v>7</v>
      </c>
      <c r="J38" s="6">
        <v>7</v>
      </c>
      <c r="K38" s="9">
        <v>15</v>
      </c>
      <c r="L38" s="7">
        <f t="shared" si="16"/>
        <v>60</v>
      </c>
      <c r="M38" s="8" t="str">
        <f>IF(J38=4,RANK(L38,$AA$19:$AA$323,0)+COUNTIF($AA$1:AA37,AA38),"")&amp;IF(J38=5,RANK(L38,$AB$19:$AB$323,0)+COUNTIF($AB$1:AB37,AB38),"")&amp;IF(J38=6,RANK(L38,$AC$19:$AC$323,0)+COUNTIF($AC$1:AC37,AC38),"")&amp;IF(J38=7,RANK(L38,$AD$19:$AD$323,0)+COUNTIF($AD$1:AD37,AD38),"")&amp;IF(J38=8,RANK(L38,$AE$19:$AE$323,0)+COUNTIF($AE$1:AE37,AE38),"")&amp;IF(J38=9,RANK(L38,$AF$19:$AF$323,0)+COUNTIF($AF$1:AF37,AF38),"")&amp;IF(J38=10,RANK(L38,$AG$19:$AG$323,0)+COUNTIF($AG$1:AG37,AG38),"")&amp;IF(J38=11,RANK(L38,$AH$19:$AH$323,0)+COUNTIF($AH$1:AH37,AH38),"")</f>
        <v>20</v>
      </c>
      <c r="N38" s="9" t="s">
        <v>177</v>
      </c>
      <c r="Z38" s="10">
        <f t="shared" si="5"/>
        <v>107</v>
      </c>
      <c r="AA38" s="10" t="str">
        <f t="shared" si="6"/>
        <v/>
      </c>
      <c r="AB38" s="10" t="str">
        <f t="shared" si="7"/>
        <v/>
      </c>
      <c r="AC38" s="10" t="str">
        <f t="shared" si="8"/>
        <v/>
      </c>
      <c r="AD38" s="10">
        <f t="shared" si="9"/>
        <v>60</v>
      </c>
      <c r="AE38" s="10" t="str">
        <f t="shared" si="10"/>
        <v/>
      </c>
      <c r="AF38" s="10" t="str">
        <f t="shared" si="11"/>
        <v/>
      </c>
      <c r="AG38" s="10" t="str">
        <f t="shared" si="12"/>
        <v/>
      </c>
      <c r="AH38" s="10" t="str">
        <f t="shared" si="13"/>
        <v/>
      </c>
      <c r="AI38" s="13" t="str">
        <f t="shared" si="14"/>
        <v>17</v>
      </c>
      <c r="AJ38" s="11">
        <f t="shared" si="15"/>
        <v>17</v>
      </c>
    </row>
    <row r="39" spans="1:36" x14ac:dyDescent="0.25">
      <c r="A39" s="1">
        <v>21</v>
      </c>
      <c r="B39" s="4">
        <v>48</v>
      </c>
      <c r="C39" s="9" t="s">
        <v>132</v>
      </c>
      <c r="D39" s="9" t="s">
        <v>101</v>
      </c>
      <c r="E39" s="9" t="s">
        <v>34</v>
      </c>
      <c r="F39" s="9">
        <v>1154415882</v>
      </c>
      <c r="G39" s="9" t="s">
        <v>65</v>
      </c>
      <c r="H39" s="27"/>
      <c r="I39" s="6">
        <v>7</v>
      </c>
      <c r="J39" s="6">
        <v>7</v>
      </c>
      <c r="K39" s="9">
        <v>14</v>
      </c>
      <c r="L39" s="7">
        <f t="shared" si="16"/>
        <v>56</v>
      </c>
      <c r="M39" s="8" t="str">
        <f>IF(J39=4,RANK(L39,$AA$19:$AA$323,0)+COUNTIF($AA$1:AA38,AA39),"")&amp;IF(J39=5,RANK(L39,$AB$19:$AB$323,0)+COUNTIF($AB$1:AB38,AB39),"")&amp;IF(J39=6,RANK(L39,$AC$19:$AC$323,0)+COUNTIF($AC$1:AC38,AC39),"")&amp;IF(J39=7,RANK(L39,$AD$19:$AD$323,0)+COUNTIF($AD$1:AD38,AD39),"")&amp;IF(J39=8,RANK(L39,$AE$19:$AE$323,0)+COUNTIF($AE$1:AE38,AE39),"")&amp;IF(J39=9,RANK(L39,$AF$19:$AF$323,0)+COUNTIF($AF$1:AF38,AF39),"")&amp;IF(J39=10,RANK(L39,$AG$19:$AG$323,0)+COUNTIF($AG$1:AG38,AG39),"")&amp;IF(J39=11,RANK(L39,$AH$19:$AH$323,0)+COUNTIF($AH$1:AH38,AH39),"")</f>
        <v>21</v>
      </c>
      <c r="N39" s="9" t="s">
        <v>177</v>
      </c>
      <c r="Z39" s="10">
        <f t="shared" si="5"/>
        <v>107</v>
      </c>
      <c r="AA39" s="10" t="str">
        <f t="shared" si="6"/>
        <v/>
      </c>
      <c r="AB39" s="10" t="str">
        <f t="shared" si="7"/>
        <v/>
      </c>
      <c r="AC39" s="10" t="str">
        <f t="shared" si="8"/>
        <v/>
      </c>
      <c r="AD39" s="10">
        <f t="shared" si="9"/>
        <v>56</v>
      </c>
      <c r="AE39" s="10" t="str">
        <f t="shared" si="10"/>
        <v/>
      </c>
      <c r="AF39" s="10" t="str">
        <f t="shared" si="11"/>
        <v/>
      </c>
      <c r="AG39" s="10" t="str">
        <f t="shared" si="12"/>
        <v/>
      </c>
      <c r="AH39" s="10" t="str">
        <f t="shared" si="13"/>
        <v/>
      </c>
      <c r="AI39" s="13" t="str">
        <f t="shared" si="14"/>
        <v>21</v>
      </c>
      <c r="AJ39" s="11">
        <f t="shared" si="15"/>
        <v>21</v>
      </c>
    </row>
    <row r="40" spans="1:36" x14ac:dyDescent="0.25">
      <c r="A40" s="1">
        <v>22</v>
      </c>
      <c r="B40" s="4">
        <v>48</v>
      </c>
      <c r="C40" s="9" t="s">
        <v>267</v>
      </c>
      <c r="D40" s="9" t="s">
        <v>103</v>
      </c>
      <c r="E40" s="9" t="s">
        <v>268</v>
      </c>
      <c r="F40" s="9">
        <v>1561281105</v>
      </c>
      <c r="G40" s="9" t="s">
        <v>65</v>
      </c>
      <c r="H40" s="27"/>
      <c r="I40" s="6">
        <v>7</v>
      </c>
      <c r="J40" s="6">
        <v>7</v>
      </c>
      <c r="K40" s="9">
        <v>13</v>
      </c>
      <c r="L40" s="7">
        <f t="shared" si="16"/>
        <v>52</v>
      </c>
      <c r="M40" s="8" t="str">
        <f>IF(J40=4,RANK(L40,$AA$19:$AA$323,0)+COUNTIF($AA$1:AA39,AA40),"")&amp;IF(J40=5,RANK(L40,$AB$19:$AB$323,0)+COUNTIF($AB$1:AB39,AB40),"")&amp;IF(J40=6,RANK(L40,$AC$19:$AC$323,0)+COUNTIF($AC$1:AC39,AC40),"")&amp;IF(J40=7,RANK(L40,$AD$19:$AD$323,0)+COUNTIF($AD$1:AD39,AD40),"")&amp;IF(J40=8,RANK(L40,$AE$19:$AE$323,0)+COUNTIF($AE$1:AE39,AE40),"")&amp;IF(J40=9,RANK(L40,$AF$19:$AF$323,0)+COUNTIF($AF$1:AF39,AF40),"")&amp;IF(J40=10,RANK(L40,$AG$19:$AG$323,0)+COUNTIF($AG$1:AG39,AG40),"")&amp;IF(J40=11,RANK(L40,$AH$19:$AH$323,0)+COUNTIF($AH$1:AH39,AH40),"")</f>
        <v>22</v>
      </c>
      <c r="N40" s="9" t="s">
        <v>177</v>
      </c>
      <c r="Z40" s="10">
        <f t="shared" si="5"/>
        <v>107</v>
      </c>
      <c r="AA40" s="10" t="str">
        <f t="shared" si="6"/>
        <v/>
      </c>
      <c r="AB40" s="10" t="str">
        <f t="shared" si="7"/>
        <v/>
      </c>
      <c r="AC40" s="10" t="str">
        <f t="shared" si="8"/>
        <v/>
      </c>
      <c r="AD40" s="10">
        <f t="shared" si="9"/>
        <v>52</v>
      </c>
      <c r="AE40" s="10" t="str">
        <f t="shared" si="10"/>
        <v/>
      </c>
      <c r="AF40" s="10" t="str">
        <f t="shared" si="11"/>
        <v/>
      </c>
      <c r="AG40" s="10" t="str">
        <f t="shared" si="12"/>
        <v/>
      </c>
      <c r="AH40" s="10" t="str">
        <f t="shared" si="13"/>
        <v/>
      </c>
      <c r="AI40" s="13" t="str">
        <f t="shared" si="14"/>
        <v>22</v>
      </c>
      <c r="AJ40" s="11">
        <f t="shared" si="15"/>
        <v>22</v>
      </c>
    </row>
    <row r="41" spans="1:36" x14ac:dyDescent="0.25">
      <c r="A41" s="1">
        <v>23</v>
      </c>
      <c r="B41" s="4">
        <v>48</v>
      </c>
      <c r="C41" s="9" t="s">
        <v>269</v>
      </c>
      <c r="D41" s="9" t="s">
        <v>87</v>
      </c>
      <c r="E41" s="9" t="s">
        <v>54</v>
      </c>
      <c r="F41" s="9">
        <v>421983336</v>
      </c>
      <c r="G41" s="9" t="s">
        <v>65</v>
      </c>
      <c r="H41" s="27"/>
      <c r="I41" s="6">
        <v>7</v>
      </c>
      <c r="J41" s="6">
        <v>7</v>
      </c>
      <c r="K41" s="9">
        <v>13</v>
      </c>
      <c r="L41" s="7">
        <f t="shared" si="16"/>
        <v>52</v>
      </c>
      <c r="M41" s="8" t="str">
        <f>IF(J41=4,RANK(L41,$AA$19:$AA$323,0)+COUNTIF($AA$1:AA40,AA41),"")&amp;IF(J41=5,RANK(L41,$AB$19:$AB$323,0)+COUNTIF($AB$1:AB40,AB41),"")&amp;IF(J41=6,RANK(L41,$AC$19:$AC$323,0)+COUNTIF($AC$1:AC40,AC41),"")&amp;IF(J41=7,RANK(L41,$AD$19:$AD$323,0)+COUNTIF($AD$1:AD40,AD41),"")&amp;IF(J41=8,RANK(L41,$AE$19:$AE$323,0)+COUNTIF($AE$1:AE40,AE41),"")&amp;IF(J41=9,RANK(L41,$AF$19:$AF$323,0)+COUNTIF($AF$1:AF40,AF41),"")&amp;IF(J41=10,RANK(L41,$AG$19:$AG$323,0)+COUNTIF($AG$1:AG40,AG41),"")&amp;IF(J41=11,RANK(L41,$AH$19:$AH$323,0)+COUNTIF($AH$1:AH40,AH41),"")</f>
        <v>23</v>
      </c>
      <c r="N41" s="9" t="s">
        <v>177</v>
      </c>
      <c r="Z41" s="10">
        <f t="shared" si="5"/>
        <v>107</v>
      </c>
      <c r="AA41" s="10" t="str">
        <f t="shared" si="6"/>
        <v/>
      </c>
      <c r="AB41" s="10" t="str">
        <f t="shared" si="7"/>
        <v/>
      </c>
      <c r="AC41" s="10" t="str">
        <f t="shared" si="8"/>
        <v/>
      </c>
      <c r="AD41" s="10">
        <f t="shared" si="9"/>
        <v>52</v>
      </c>
      <c r="AE41" s="10" t="str">
        <f t="shared" si="10"/>
        <v/>
      </c>
      <c r="AF41" s="10" t="str">
        <f t="shared" si="11"/>
        <v/>
      </c>
      <c r="AG41" s="10" t="str">
        <f t="shared" si="12"/>
        <v/>
      </c>
      <c r="AH41" s="10" t="str">
        <f t="shared" si="13"/>
        <v/>
      </c>
      <c r="AI41" s="13" t="str">
        <f t="shared" si="14"/>
        <v>22</v>
      </c>
      <c r="AJ41" s="11">
        <f t="shared" si="15"/>
        <v>22</v>
      </c>
    </row>
    <row r="42" spans="1:36" x14ac:dyDescent="0.25">
      <c r="A42" s="1">
        <v>24</v>
      </c>
      <c r="B42" s="4">
        <v>48</v>
      </c>
      <c r="C42" s="9" t="s">
        <v>270</v>
      </c>
      <c r="D42" s="9" t="s">
        <v>43</v>
      </c>
      <c r="E42" s="9" t="s">
        <v>50</v>
      </c>
      <c r="F42" s="9">
        <v>1353694963</v>
      </c>
      <c r="G42" s="9" t="s">
        <v>65</v>
      </c>
      <c r="H42" s="27"/>
      <c r="I42" s="6">
        <v>7</v>
      </c>
      <c r="J42" s="6">
        <v>7</v>
      </c>
      <c r="K42" s="9">
        <v>13</v>
      </c>
      <c r="L42" s="7">
        <f t="shared" si="16"/>
        <v>52</v>
      </c>
      <c r="M42" s="8" t="str">
        <f>IF(J42=4,RANK(L42,$AA$19:$AA$323,0)+COUNTIF($AA$1:AA41,AA42),"")&amp;IF(J42=5,RANK(L42,$AB$19:$AB$323,0)+COUNTIF($AB$1:AB41,AB42),"")&amp;IF(J42=6,RANK(L42,$AC$19:$AC$323,0)+COUNTIF($AC$1:AC41,AC42),"")&amp;IF(J42=7,RANK(L42,$AD$19:$AD$323,0)+COUNTIF($AD$1:AD41,AD42),"")&amp;IF(J42=8,RANK(L42,$AE$19:$AE$323,0)+COUNTIF($AE$1:AE41,AE42),"")&amp;IF(J42=9,RANK(L42,$AF$19:$AF$323,0)+COUNTIF($AF$1:AF41,AF42),"")&amp;IF(J42=10,RANK(L42,$AG$19:$AG$323,0)+COUNTIF($AG$1:AG41,AG42),"")&amp;IF(J42=11,RANK(L42,$AH$19:$AH$323,0)+COUNTIF($AH$1:AH41,AH42),"")</f>
        <v>24</v>
      </c>
      <c r="N42" s="9" t="s">
        <v>177</v>
      </c>
      <c r="Z42" s="10">
        <f t="shared" si="5"/>
        <v>107</v>
      </c>
      <c r="AA42" s="10" t="str">
        <f t="shared" si="6"/>
        <v/>
      </c>
      <c r="AB42" s="10" t="str">
        <f t="shared" si="7"/>
        <v/>
      </c>
      <c r="AC42" s="10" t="str">
        <f t="shared" si="8"/>
        <v/>
      </c>
      <c r="AD42" s="10">
        <f t="shared" si="9"/>
        <v>52</v>
      </c>
      <c r="AE42" s="10" t="str">
        <f t="shared" si="10"/>
        <v/>
      </c>
      <c r="AF42" s="10" t="str">
        <f t="shared" si="11"/>
        <v/>
      </c>
      <c r="AG42" s="10" t="str">
        <f t="shared" si="12"/>
        <v/>
      </c>
      <c r="AH42" s="10" t="str">
        <f t="shared" si="13"/>
        <v/>
      </c>
      <c r="AI42" s="13" t="str">
        <f t="shared" si="14"/>
        <v>22</v>
      </c>
      <c r="AJ42" s="11">
        <f t="shared" si="15"/>
        <v>22</v>
      </c>
    </row>
    <row r="43" spans="1:36" x14ac:dyDescent="0.25">
      <c r="A43" s="1">
        <v>25</v>
      </c>
      <c r="B43" s="4">
        <v>48</v>
      </c>
      <c r="C43" s="9" t="s">
        <v>271</v>
      </c>
      <c r="D43" s="9" t="s">
        <v>200</v>
      </c>
      <c r="E43" s="9" t="s">
        <v>34</v>
      </c>
      <c r="F43" s="9">
        <v>1084696354</v>
      </c>
      <c r="G43" s="9" t="s">
        <v>65</v>
      </c>
      <c r="H43" s="27"/>
      <c r="I43" s="6">
        <v>7</v>
      </c>
      <c r="J43" s="6">
        <v>7</v>
      </c>
      <c r="K43" s="9">
        <v>13</v>
      </c>
      <c r="L43" s="7">
        <f t="shared" si="16"/>
        <v>52</v>
      </c>
      <c r="M43" s="8" t="str">
        <f>IF(J43=4,RANK(L43,$AA$19:$AA$323,0)+COUNTIF($AA$1:AA42,AA43),"")&amp;IF(J43=5,RANK(L43,$AB$19:$AB$323,0)+COUNTIF($AB$1:AB42,AB43),"")&amp;IF(J43=6,RANK(L43,$AC$19:$AC$323,0)+COUNTIF($AC$1:AC42,AC43),"")&amp;IF(J43=7,RANK(L43,$AD$19:$AD$323,0)+COUNTIF($AD$1:AD42,AD43),"")&amp;IF(J43=8,RANK(L43,$AE$19:$AE$323,0)+COUNTIF($AE$1:AE42,AE43),"")&amp;IF(J43=9,RANK(L43,$AF$19:$AF$323,0)+COUNTIF($AF$1:AF42,AF43),"")&amp;IF(J43=10,RANK(L43,$AG$19:$AG$323,0)+COUNTIF($AG$1:AG42,AG43),"")&amp;IF(J43=11,RANK(L43,$AH$19:$AH$323,0)+COUNTIF($AH$1:AH42,AH43),"")</f>
        <v>25</v>
      </c>
      <c r="N43" s="9" t="s">
        <v>177</v>
      </c>
      <c r="Z43" s="10">
        <f t="shared" si="5"/>
        <v>107</v>
      </c>
      <c r="AA43" s="10" t="str">
        <f t="shared" si="6"/>
        <v/>
      </c>
      <c r="AB43" s="10" t="str">
        <f t="shared" si="7"/>
        <v/>
      </c>
      <c r="AC43" s="10" t="str">
        <f t="shared" si="8"/>
        <v/>
      </c>
      <c r="AD43" s="10">
        <f t="shared" si="9"/>
        <v>52</v>
      </c>
      <c r="AE43" s="10" t="str">
        <f t="shared" si="10"/>
        <v/>
      </c>
      <c r="AF43" s="10" t="str">
        <f t="shared" si="11"/>
        <v/>
      </c>
      <c r="AG43" s="10" t="str">
        <f t="shared" si="12"/>
        <v/>
      </c>
      <c r="AH43" s="10" t="str">
        <f t="shared" si="13"/>
        <v/>
      </c>
      <c r="AI43" s="13" t="str">
        <f t="shared" si="14"/>
        <v>22</v>
      </c>
      <c r="AJ43" s="11">
        <f t="shared" si="15"/>
        <v>22</v>
      </c>
    </row>
    <row r="44" spans="1:36" x14ac:dyDescent="0.25">
      <c r="A44" s="1">
        <v>26</v>
      </c>
      <c r="B44" s="4">
        <v>48</v>
      </c>
      <c r="C44" s="9" t="s">
        <v>272</v>
      </c>
      <c r="D44" s="9" t="s">
        <v>101</v>
      </c>
      <c r="E44" s="9" t="s">
        <v>143</v>
      </c>
      <c r="F44" s="9">
        <v>1003778100</v>
      </c>
      <c r="G44" s="9" t="s">
        <v>65</v>
      </c>
      <c r="H44" s="27"/>
      <c r="I44" s="6">
        <v>7</v>
      </c>
      <c r="J44" s="6">
        <v>7</v>
      </c>
      <c r="K44" s="9">
        <v>12</v>
      </c>
      <c r="L44" s="7">
        <f t="shared" si="16"/>
        <v>48</v>
      </c>
      <c r="M44" s="8" t="str">
        <f>IF(J44=4,RANK(L44,$AA$19:$AA$323,0)+COUNTIF($AA$1:AA43,AA44),"")&amp;IF(J44=5,RANK(L44,$AB$19:$AB$323,0)+COUNTIF($AB$1:AB43,AB44),"")&amp;IF(J44=6,RANK(L44,$AC$19:$AC$323,0)+COUNTIF($AC$1:AC43,AC44),"")&amp;IF(J44=7,RANK(L44,$AD$19:$AD$323,0)+COUNTIF($AD$1:AD43,AD44),"")&amp;IF(J44=8,RANK(L44,$AE$19:$AE$323,0)+COUNTIF($AE$1:AE43,AE44),"")&amp;IF(J44=9,RANK(L44,$AF$19:$AF$323,0)+COUNTIF($AF$1:AF43,AF44),"")&amp;IF(J44=10,RANK(L44,$AG$19:$AG$323,0)+COUNTIF($AG$1:AG43,AG44),"")&amp;IF(J44=11,RANK(L44,$AH$19:$AH$323,0)+COUNTIF($AH$1:AH43,AH44),"")</f>
        <v>26</v>
      </c>
      <c r="N44" s="9" t="s">
        <v>178</v>
      </c>
      <c r="Z44" s="10" t="str">
        <f t="shared" si="5"/>
        <v/>
      </c>
      <c r="AA44" s="10" t="str">
        <f t="shared" si="6"/>
        <v/>
      </c>
      <c r="AB44" s="10" t="str">
        <f t="shared" si="7"/>
        <v/>
      </c>
      <c r="AC44" s="10" t="str">
        <f t="shared" si="8"/>
        <v/>
      </c>
      <c r="AD44" s="10">
        <f t="shared" si="9"/>
        <v>48</v>
      </c>
      <c r="AE44" s="10" t="str">
        <f t="shared" si="10"/>
        <v/>
      </c>
      <c r="AF44" s="10" t="str">
        <f t="shared" si="11"/>
        <v/>
      </c>
      <c r="AG44" s="10" t="str">
        <f t="shared" si="12"/>
        <v/>
      </c>
      <c r="AH44" s="10" t="str">
        <f t="shared" si="13"/>
        <v/>
      </c>
      <c r="AI44" s="13" t="str">
        <f t="shared" si="14"/>
        <v>26</v>
      </c>
      <c r="AJ44" s="11">
        <f t="shared" si="15"/>
        <v>26</v>
      </c>
    </row>
    <row r="45" spans="1:36" x14ac:dyDescent="0.25">
      <c r="A45" s="1">
        <v>27</v>
      </c>
      <c r="B45" s="4">
        <v>48</v>
      </c>
      <c r="C45" s="9" t="s">
        <v>273</v>
      </c>
      <c r="D45" s="9" t="s">
        <v>125</v>
      </c>
      <c r="E45" s="9" t="s">
        <v>41</v>
      </c>
      <c r="F45" s="9">
        <v>2155378141</v>
      </c>
      <c r="G45" s="9" t="s">
        <v>65</v>
      </c>
      <c r="H45" s="27"/>
      <c r="I45" s="6">
        <v>7</v>
      </c>
      <c r="J45" s="6">
        <v>7</v>
      </c>
      <c r="K45" s="9">
        <v>12</v>
      </c>
      <c r="L45" s="7">
        <f t="shared" si="16"/>
        <v>48</v>
      </c>
      <c r="M45" s="8" t="str">
        <f>IF(J45=4,RANK(L45,$AA$19:$AA$323,0)+COUNTIF($AA$1:AA44,AA45),"")&amp;IF(J45=5,RANK(L45,$AB$19:$AB$323,0)+COUNTIF($AB$1:AB44,AB45),"")&amp;IF(J45=6,RANK(L45,$AC$19:$AC$323,0)+COUNTIF($AC$1:AC44,AC45),"")&amp;IF(J45=7,RANK(L45,$AD$19:$AD$323,0)+COUNTIF($AD$1:AD44,AD45),"")&amp;IF(J45=8,RANK(L45,$AE$19:$AE$323,0)+COUNTIF($AE$1:AE44,AE45),"")&amp;IF(J45=9,RANK(L45,$AF$19:$AF$323,0)+COUNTIF($AF$1:AF44,AF45),"")&amp;IF(J45=10,RANK(L45,$AG$19:$AG$323,0)+COUNTIF($AG$1:AG44,AG45),"")&amp;IF(J45=11,RANK(L45,$AH$19:$AH$323,0)+COUNTIF($AH$1:AH44,AH45),"")</f>
        <v>27</v>
      </c>
      <c r="N45" s="9" t="s">
        <v>178</v>
      </c>
      <c r="Z45" s="10" t="str">
        <f t="shared" si="5"/>
        <v/>
      </c>
      <c r="AA45" s="10" t="str">
        <f t="shared" si="6"/>
        <v/>
      </c>
      <c r="AB45" s="10" t="str">
        <f t="shared" si="7"/>
        <v/>
      </c>
      <c r="AC45" s="10" t="str">
        <f t="shared" si="8"/>
        <v/>
      </c>
      <c r="AD45" s="10">
        <f t="shared" si="9"/>
        <v>48</v>
      </c>
      <c r="AE45" s="10" t="str">
        <f t="shared" si="10"/>
        <v/>
      </c>
      <c r="AF45" s="10" t="str">
        <f t="shared" si="11"/>
        <v/>
      </c>
      <c r="AG45" s="10" t="str">
        <f t="shared" si="12"/>
        <v/>
      </c>
      <c r="AH45" s="10" t="str">
        <f t="shared" si="13"/>
        <v/>
      </c>
      <c r="AI45" s="13" t="str">
        <f t="shared" si="14"/>
        <v>26</v>
      </c>
      <c r="AJ45" s="11">
        <f t="shared" si="15"/>
        <v>26</v>
      </c>
    </row>
    <row r="46" spans="1:36" x14ac:dyDescent="0.25">
      <c r="A46" s="1">
        <v>28</v>
      </c>
      <c r="B46" s="4">
        <v>48</v>
      </c>
      <c r="C46" s="9" t="s">
        <v>274</v>
      </c>
      <c r="D46" s="9" t="s">
        <v>219</v>
      </c>
      <c r="E46" s="9" t="s">
        <v>34</v>
      </c>
      <c r="F46" s="9">
        <v>2921958481</v>
      </c>
      <c r="G46" s="9" t="s">
        <v>65</v>
      </c>
      <c r="H46" s="27"/>
      <c r="I46" s="6">
        <v>7</v>
      </c>
      <c r="J46" s="6">
        <v>7</v>
      </c>
      <c r="K46" s="9">
        <v>12</v>
      </c>
      <c r="L46" s="7">
        <f t="shared" si="16"/>
        <v>48</v>
      </c>
      <c r="M46" s="8" t="str">
        <f>IF(J46=4,RANK(L46,$AA$19:$AA$323,0)+COUNTIF($AA$1:AA45,AA46),"")&amp;IF(J46=5,RANK(L46,$AB$19:$AB$323,0)+COUNTIF($AB$1:AB45,AB46),"")&amp;IF(J46=6,RANK(L46,$AC$19:$AC$323,0)+COUNTIF($AC$1:AC45,AC46),"")&amp;IF(J46=7,RANK(L46,$AD$19:$AD$323,0)+COUNTIF($AD$1:AD45,AD46),"")&amp;IF(J46=8,RANK(L46,$AE$19:$AE$323,0)+COUNTIF($AE$1:AE45,AE46),"")&amp;IF(J46=9,RANK(L46,$AF$19:$AF$323,0)+COUNTIF($AF$1:AF45,AF46),"")&amp;IF(J46=10,RANK(L46,$AG$19:$AG$323,0)+COUNTIF($AG$1:AG45,AG46),"")&amp;IF(J46=11,RANK(L46,$AH$19:$AH$323,0)+COUNTIF($AH$1:AH45,AH46),"")</f>
        <v>28</v>
      </c>
      <c r="N46" s="9" t="s">
        <v>178</v>
      </c>
      <c r="Z46" s="10" t="str">
        <f t="shared" si="5"/>
        <v/>
      </c>
      <c r="AA46" s="10" t="str">
        <f t="shared" si="6"/>
        <v/>
      </c>
      <c r="AB46" s="10" t="str">
        <f t="shared" si="7"/>
        <v/>
      </c>
      <c r="AC46" s="10" t="str">
        <f t="shared" si="8"/>
        <v/>
      </c>
      <c r="AD46" s="10">
        <f t="shared" si="9"/>
        <v>48</v>
      </c>
      <c r="AE46" s="10" t="str">
        <f t="shared" si="10"/>
        <v/>
      </c>
      <c r="AF46" s="10" t="str">
        <f t="shared" si="11"/>
        <v/>
      </c>
      <c r="AG46" s="10" t="str">
        <f t="shared" si="12"/>
        <v/>
      </c>
      <c r="AH46" s="10" t="str">
        <f t="shared" si="13"/>
        <v/>
      </c>
      <c r="AI46" s="13" t="str">
        <f t="shared" si="14"/>
        <v>26</v>
      </c>
      <c r="AJ46" s="11">
        <f t="shared" si="15"/>
        <v>26</v>
      </c>
    </row>
    <row r="47" spans="1:36" x14ac:dyDescent="0.25">
      <c r="A47" s="1">
        <v>29</v>
      </c>
      <c r="B47" s="4">
        <v>48</v>
      </c>
      <c r="C47" s="9" t="s">
        <v>275</v>
      </c>
      <c r="D47" s="9" t="s">
        <v>33</v>
      </c>
      <c r="E47" s="9" t="s">
        <v>31</v>
      </c>
      <c r="F47" s="9">
        <v>4004736602</v>
      </c>
      <c r="G47" s="9" t="s">
        <v>65</v>
      </c>
      <c r="H47" s="27"/>
      <c r="I47" s="6">
        <v>7</v>
      </c>
      <c r="J47" s="6">
        <v>7</v>
      </c>
      <c r="K47" s="9">
        <v>12</v>
      </c>
      <c r="L47" s="7">
        <f t="shared" si="16"/>
        <v>48</v>
      </c>
      <c r="M47" s="8" t="str">
        <f>IF(J47=4,RANK(L47,$AA$19:$AA$323,0)+COUNTIF($AA$1:AA46,AA47),"")&amp;IF(J47=5,RANK(L47,$AB$19:$AB$323,0)+COUNTIF($AB$1:AB46,AB47),"")&amp;IF(J47=6,RANK(L47,$AC$19:$AC$323,0)+COUNTIF($AC$1:AC46,AC47),"")&amp;IF(J47=7,RANK(L47,$AD$19:$AD$323,0)+COUNTIF($AD$1:AD46,AD47),"")&amp;IF(J47=8,RANK(L47,$AE$19:$AE$323,0)+COUNTIF($AE$1:AE46,AE47),"")&amp;IF(J47=9,RANK(L47,$AF$19:$AF$323,0)+COUNTIF($AF$1:AF46,AF47),"")&amp;IF(J47=10,RANK(L47,$AG$19:$AG$323,0)+COUNTIF($AG$1:AG46,AG47),"")&amp;IF(J47=11,RANK(L47,$AH$19:$AH$323,0)+COUNTIF($AH$1:AH46,AH47),"")</f>
        <v>29</v>
      </c>
      <c r="N47" s="9" t="s">
        <v>178</v>
      </c>
      <c r="Z47" s="10" t="str">
        <f t="shared" si="5"/>
        <v/>
      </c>
      <c r="AA47" s="10" t="str">
        <f t="shared" si="6"/>
        <v/>
      </c>
      <c r="AB47" s="10" t="str">
        <f t="shared" si="7"/>
        <v/>
      </c>
      <c r="AC47" s="10" t="str">
        <f t="shared" si="8"/>
        <v/>
      </c>
      <c r="AD47" s="10">
        <f t="shared" si="9"/>
        <v>48</v>
      </c>
      <c r="AE47" s="10" t="str">
        <f t="shared" si="10"/>
        <v/>
      </c>
      <c r="AF47" s="10" t="str">
        <f t="shared" si="11"/>
        <v/>
      </c>
      <c r="AG47" s="10" t="str">
        <f t="shared" si="12"/>
        <v/>
      </c>
      <c r="AH47" s="10" t="str">
        <f t="shared" si="13"/>
        <v/>
      </c>
      <c r="AI47" s="13" t="str">
        <f t="shared" si="14"/>
        <v>26</v>
      </c>
      <c r="AJ47" s="11">
        <f t="shared" si="15"/>
        <v>26</v>
      </c>
    </row>
    <row r="48" spans="1:36" x14ac:dyDescent="0.25">
      <c r="A48" s="1">
        <v>30</v>
      </c>
      <c r="B48" s="4">
        <v>48</v>
      </c>
      <c r="C48" s="9" t="s">
        <v>276</v>
      </c>
      <c r="D48" s="9" t="s">
        <v>174</v>
      </c>
      <c r="E48" s="9" t="s">
        <v>34</v>
      </c>
      <c r="F48" s="9">
        <v>72036861</v>
      </c>
      <c r="G48" s="9" t="s">
        <v>35</v>
      </c>
      <c r="H48" s="27"/>
      <c r="I48" s="6">
        <v>7</v>
      </c>
      <c r="J48" s="6">
        <v>7</v>
      </c>
      <c r="K48" s="9">
        <v>11</v>
      </c>
      <c r="L48" s="7">
        <f t="shared" si="16"/>
        <v>44</v>
      </c>
      <c r="M48" s="8" t="str">
        <f>IF(J48=4,RANK(L48,$AA$19:$AA$323,0)+COUNTIF($AA$1:AA47,AA48),"")&amp;IF(J48=5,RANK(L48,$AB$19:$AB$323,0)+COUNTIF($AB$1:AB47,AB48),"")&amp;IF(J48=6,RANK(L48,$AC$19:$AC$323,0)+COUNTIF($AC$1:AC47,AC48),"")&amp;IF(J48=7,RANK(L48,$AD$19:$AD$323,0)+COUNTIF($AD$1:AD47,AD48),"")&amp;IF(J48=8,RANK(L48,$AE$19:$AE$323,0)+COUNTIF($AE$1:AE47,AE48),"")&amp;IF(J48=9,RANK(L48,$AF$19:$AF$323,0)+COUNTIF($AF$1:AF47,AF48),"")&amp;IF(J48=10,RANK(L48,$AG$19:$AG$323,0)+COUNTIF($AG$1:AG47,AG48),"")&amp;IF(J48=11,RANK(L48,$AH$19:$AH$323,0)+COUNTIF($AH$1:AH47,AH48),"")</f>
        <v>30</v>
      </c>
      <c r="N48" s="9" t="s">
        <v>178</v>
      </c>
      <c r="Z48" s="10" t="str">
        <f t="shared" si="5"/>
        <v/>
      </c>
      <c r="AA48" s="10" t="str">
        <f t="shared" si="6"/>
        <v/>
      </c>
      <c r="AB48" s="10" t="str">
        <f t="shared" si="7"/>
        <v/>
      </c>
      <c r="AC48" s="10" t="str">
        <f t="shared" si="8"/>
        <v/>
      </c>
      <c r="AD48" s="10">
        <f t="shared" si="9"/>
        <v>44</v>
      </c>
      <c r="AE48" s="10" t="str">
        <f t="shared" si="10"/>
        <v/>
      </c>
      <c r="AF48" s="10" t="str">
        <f t="shared" si="11"/>
        <v/>
      </c>
      <c r="AG48" s="10" t="str">
        <f t="shared" si="12"/>
        <v/>
      </c>
      <c r="AH48" s="10" t="str">
        <f t="shared" si="13"/>
        <v/>
      </c>
      <c r="AI48" s="13" t="str">
        <f t="shared" si="14"/>
        <v>30</v>
      </c>
      <c r="AJ48" s="11">
        <f t="shared" si="15"/>
        <v>30</v>
      </c>
    </row>
    <row r="49" spans="1:36" x14ac:dyDescent="0.25">
      <c r="A49" s="1">
        <v>31</v>
      </c>
      <c r="B49" s="4">
        <v>48</v>
      </c>
      <c r="C49" s="9" t="s">
        <v>277</v>
      </c>
      <c r="D49" s="9" t="s">
        <v>85</v>
      </c>
      <c r="E49" s="9" t="s">
        <v>41</v>
      </c>
      <c r="F49" s="9">
        <v>4242695982</v>
      </c>
      <c r="G49" s="9" t="s">
        <v>35</v>
      </c>
      <c r="H49" s="27"/>
      <c r="I49" s="6">
        <v>7</v>
      </c>
      <c r="J49" s="6">
        <v>7</v>
      </c>
      <c r="K49" s="9">
        <v>11</v>
      </c>
      <c r="L49" s="7">
        <f t="shared" si="16"/>
        <v>44</v>
      </c>
      <c r="M49" s="8" t="str">
        <f>IF(J49=4,RANK(L49,$AA$19:$AA$323,0)+COUNTIF($AA$1:AA48,AA49),"")&amp;IF(J49=5,RANK(L49,$AB$19:$AB$323,0)+COUNTIF($AB$1:AB48,AB49),"")&amp;IF(J49=6,RANK(L49,$AC$19:$AC$323,0)+COUNTIF($AC$1:AC48,AC49),"")&amp;IF(J49=7,RANK(L49,$AD$19:$AD$323,0)+COUNTIF($AD$1:AD48,AD49),"")&amp;IF(J49=8,RANK(L49,$AE$19:$AE$323,0)+COUNTIF($AE$1:AE48,AE49),"")&amp;IF(J49=9,RANK(L49,$AF$19:$AF$323,0)+COUNTIF($AF$1:AF48,AF49),"")&amp;IF(J49=10,RANK(L49,$AG$19:$AG$323,0)+COUNTIF($AG$1:AG48,AG49),"")&amp;IF(J49=11,RANK(L49,$AH$19:$AH$323,0)+COUNTIF($AH$1:AH48,AH49),"")</f>
        <v>31</v>
      </c>
      <c r="N49" s="9" t="s">
        <v>178</v>
      </c>
      <c r="Z49" s="10" t="str">
        <f t="shared" si="5"/>
        <v/>
      </c>
      <c r="AA49" s="10" t="str">
        <f t="shared" si="6"/>
        <v/>
      </c>
      <c r="AB49" s="10" t="str">
        <f t="shared" si="7"/>
        <v/>
      </c>
      <c r="AC49" s="10" t="str">
        <f t="shared" si="8"/>
        <v/>
      </c>
      <c r="AD49" s="10">
        <f t="shared" si="9"/>
        <v>44</v>
      </c>
      <c r="AE49" s="10" t="str">
        <f t="shared" si="10"/>
        <v/>
      </c>
      <c r="AF49" s="10" t="str">
        <f t="shared" si="11"/>
        <v/>
      </c>
      <c r="AG49" s="10" t="str">
        <f t="shared" si="12"/>
        <v/>
      </c>
      <c r="AH49" s="10" t="str">
        <f t="shared" si="13"/>
        <v/>
      </c>
      <c r="AI49" s="13" t="str">
        <f t="shared" si="14"/>
        <v>30</v>
      </c>
      <c r="AJ49" s="11">
        <f t="shared" si="15"/>
        <v>30</v>
      </c>
    </row>
    <row r="50" spans="1:36" x14ac:dyDescent="0.25">
      <c r="A50" s="1">
        <v>32</v>
      </c>
      <c r="B50" s="4">
        <v>48</v>
      </c>
      <c r="C50" s="9" t="s">
        <v>278</v>
      </c>
      <c r="D50" s="9" t="s">
        <v>174</v>
      </c>
      <c r="E50" s="9" t="s">
        <v>162</v>
      </c>
      <c r="F50" s="9">
        <v>3092526516</v>
      </c>
      <c r="G50" s="9" t="s">
        <v>65</v>
      </c>
      <c r="H50" s="27"/>
      <c r="I50" s="6">
        <v>7</v>
      </c>
      <c r="J50" s="6">
        <v>7</v>
      </c>
      <c r="K50" s="9">
        <v>11</v>
      </c>
      <c r="L50" s="7">
        <f t="shared" si="16"/>
        <v>44</v>
      </c>
      <c r="M50" s="8" t="str">
        <f>IF(J50=4,RANK(L50,$AA$19:$AA$323,0)+COUNTIF($AA$1:AA49,AA50),"")&amp;IF(J50=5,RANK(L50,$AB$19:$AB$323,0)+COUNTIF($AB$1:AB49,AB50),"")&amp;IF(J50=6,RANK(L50,$AC$19:$AC$323,0)+COUNTIF($AC$1:AC49,AC50),"")&amp;IF(J50=7,RANK(L50,$AD$19:$AD$323,0)+COUNTIF($AD$1:AD49,AD50),"")&amp;IF(J50=8,RANK(L50,$AE$19:$AE$323,0)+COUNTIF($AE$1:AE49,AE50),"")&amp;IF(J50=9,RANK(L50,$AF$19:$AF$323,0)+COUNTIF($AF$1:AF49,AF50),"")&amp;IF(J50=10,RANK(L50,$AG$19:$AG$323,0)+COUNTIF($AG$1:AG49,AG50),"")&amp;IF(J50=11,RANK(L50,$AH$19:$AH$323,0)+COUNTIF($AH$1:AH49,AH50),"")</f>
        <v>32</v>
      </c>
      <c r="N50" s="9" t="s">
        <v>178</v>
      </c>
      <c r="Z50" s="10" t="str">
        <f t="shared" si="5"/>
        <v/>
      </c>
      <c r="AA50" s="10" t="str">
        <f t="shared" si="6"/>
        <v/>
      </c>
      <c r="AB50" s="10" t="str">
        <f t="shared" si="7"/>
        <v/>
      </c>
      <c r="AC50" s="10" t="str">
        <f t="shared" si="8"/>
        <v/>
      </c>
      <c r="AD50" s="10">
        <f t="shared" si="9"/>
        <v>44</v>
      </c>
      <c r="AE50" s="10" t="str">
        <f t="shared" si="10"/>
        <v/>
      </c>
      <c r="AF50" s="10" t="str">
        <f t="shared" si="11"/>
        <v/>
      </c>
      <c r="AG50" s="10" t="str">
        <f t="shared" si="12"/>
        <v/>
      </c>
      <c r="AH50" s="10" t="str">
        <f t="shared" si="13"/>
        <v/>
      </c>
      <c r="AI50" s="13" t="str">
        <f t="shared" si="14"/>
        <v>30</v>
      </c>
      <c r="AJ50" s="11">
        <f t="shared" si="15"/>
        <v>30</v>
      </c>
    </row>
    <row r="51" spans="1:36" x14ac:dyDescent="0.25">
      <c r="A51" s="1">
        <v>33</v>
      </c>
      <c r="B51" s="4">
        <v>48</v>
      </c>
      <c r="C51" s="9" t="s">
        <v>279</v>
      </c>
      <c r="D51" s="9" t="s">
        <v>56</v>
      </c>
      <c r="E51" s="9" t="s">
        <v>104</v>
      </c>
      <c r="F51" s="9">
        <v>2877439054</v>
      </c>
      <c r="G51" s="9" t="s">
        <v>65</v>
      </c>
      <c r="H51" s="27"/>
      <c r="I51" s="6">
        <v>7</v>
      </c>
      <c r="J51" s="6">
        <v>7</v>
      </c>
      <c r="K51" s="9">
        <v>11</v>
      </c>
      <c r="L51" s="7">
        <f t="shared" si="16"/>
        <v>44</v>
      </c>
      <c r="M51" s="8" t="str">
        <f>IF(J51=4,RANK(L51,$AA$19:$AA$323,0)+COUNTIF($AA$1:AA50,AA51),"")&amp;IF(J51=5,RANK(L51,$AB$19:$AB$323,0)+COUNTIF($AB$1:AB50,AB51),"")&amp;IF(J51=6,RANK(L51,$AC$19:$AC$323,0)+COUNTIF($AC$1:AC50,AC51),"")&amp;IF(J51=7,RANK(L51,$AD$19:$AD$323,0)+COUNTIF($AD$1:AD50,AD51),"")&amp;IF(J51=8,RANK(L51,$AE$19:$AE$323,0)+COUNTIF($AE$1:AE50,AE51),"")&amp;IF(J51=9,RANK(L51,$AF$19:$AF$323,0)+COUNTIF($AF$1:AF50,AF51),"")&amp;IF(J51=10,RANK(L51,$AG$19:$AG$323,0)+COUNTIF($AG$1:AG50,AG51),"")&amp;IF(J51=11,RANK(L51,$AH$19:$AH$323,0)+COUNTIF($AH$1:AH50,AH51),"")</f>
        <v>33</v>
      </c>
      <c r="N51" s="9" t="s">
        <v>178</v>
      </c>
      <c r="Z51" s="10" t="str">
        <f t="shared" si="5"/>
        <v/>
      </c>
      <c r="AA51" s="10" t="str">
        <f t="shared" si="6"/>
        <v/>
      </c>
      <c r="AB51" s="10" t="str">
        <f t="shared" si="7"/>
        <v/>
      </c>
      <c r="AC51" s="10" t="str">
        <f t="shared" si="8"/>
        <v/>
      </c>
      <c r="AD51" s="10">
        <f t="shared" si="9"/>
        <v>44</v>
      </c>
      <c r="AE51" s="10" t="str">
        <f t="shared" si="10"/>
        <v/>
      </c>
      <c r="AF51" s="10" t="str">
        <f t="shared" si="11"/>
        <v/>
      </c>
      <c r="AG51" s="10" t="str">
        <f t="shared" si="12"/>
        <v/>
      </c>
      <c r="AH51" s="10" t="str">
        <f t="shared" si="13"/>
        <v/>
      </c>
      <c r="AI51" s="13" t="str">
        <f t="shared" si="14"/>
        <v>30</v>
      </c>
      <c r="AJ51" s="11">
        <f t="shared" si="15"/>
        <v>30</v>
      </c>
    </row>
    <row r="52" spans="1:36" x14ac:dyDescent="0.25">
      <c r="A52" s="1">
        <v>34</v>
      </c>
      <c r="B52" s="4">
        <v>48</v>
      </c>
      <c r="C52" s="9" t="s">
        <v>280</v>
      </c>
      <c r="D52" s="9" t="s">
        <v>281</v>
      </c>
      <c r="E52" s="9" t="s">
        <v>75</v>
      </c>
      <c r="F52" s="9">
        <v>1011934662</v>
      </c>
      <c r="G52" s="9" t="s">
        <v>65</v>
      </c>
      <c r="H52" s="27"/>
      <c r="I52" s="6">
        <v>7</v>
      </c>
      <c r="J52" s="6">
        <v>7</v>
      </c>
      <c r="K52" s="9">
        <v>11</v>
      </c>
      <c r="L52" s="7">
        <f t="shared" si="16"/>
        <v>44</v>
      </c>
      <c r="M52" s="8" t="str">
        <f>IF(J52=4,RANK(L52,$AA$19:$AA$323,0)+COUNTIF($AA$1:AA51,AA52),"")&amp;IF(J52=5,RANK(L52,$AB$19:$AB$323,0)+COUNTIF($AB$1:AB51,AB52),"")&amp;IF(J52=6,RANK(L52,$AC$19:$AC$323,0)+COUNTIF($AC$1:AC51,AC52),"")&amp;IF(J52=7,RANK(L52,$AD$19:$AD$323,0)+COUNTIF($AD$1:AD51,AD52),"")&amp;IF(J52=8,RANK(L52,$AE$19:$AE$323,0)+COUNTIF($AE$1:AE51,AE52),"")&amp;IF(J52=9,RANK(L52,$AF$19:$AF$323,0)+COUNTIF($AF$1:AF51,AF52),"")&amp;IF(J52=10,RANK(L52,$AG$19:$AG$323,0)+COUNTIF($AG$1:AG51,AG52),"")&amp;IF(J52=11,RANK(L52,$AH$19:$AH$323,0)+COUNTIF($AH$1:AH51,AH52),"")</f>
        <v>34</v>
      </c>
      <c r="N52" s="9" t="s">
        <v>178</v>
      </c>
      <c r="Z52" s="10" t="str">
        <f t="shared" si="5"/>
        <v/>
      </c>
      <c r="AA52" s="10" t="str">
        <f t="shared" si="6"/>
        <v/>
      </c>
      <c r="AB52" s="10" t="str">
        <f t="shared" si="7"/>
        <v/>
      </c>
      <c r="AC52" s="10" t="str">
        <f t="shared" si="8"/>
        <v/>
      </c>
      <c r="AD52" s="10">
        <f t="shared" si="9"/>
        <v>44</v>
      </c>
      <c r="AE52" s="10" t="str">
        <f t="shared" si="10"/>
        <v/>
      </c>
      <c r="AF52" s="10" t="str">
        <f t="shared" si="11"/>
        <v/>
      </c>
      <c r="AG52" s="10" t="str">
        <f t="shared" si="12"/>
        <v/>
      </c>
      <c r="AH52" s="10" t="str">
        <f t="shared" si="13"/>
        <v/>
      </c>
      <c r="AI52" s="13" t="str">
        <f t="shared" si="14"/>
        <v>30</v>
      </c>
      <c r="AJ52" s="11">
        <f t="shared" si="15"/>
        <v>30</v>
      </c>
    </row>
    <row r="53" spans="1:36" x14ac:dyDescent="0.25">
      <c r="A53" s="1">
        <v>35</v>
      </c>
      <c r="B53" s="4">
        <v>48</v>
      </c>
      <c r="C53" s="9" t="s">
        <v>282</v>
      </c>
      <c r="D53" s="9" t="s">
        <v>129</v>
      </c>
      <c r="E53" s="9" t="s">
        <v>50</v>
      </c>
      <c r="F53" s="9">
        <v>228593596</v>
      </c>
      <c r="G53" s="9" t="s">
        <v>65</v>
      </c>
      <c r="H53" s="27"/>
      <c r="I53" s="6">
        <v>7</v>
      </c>
      <c r="J53" s="6">
        <v>7</v>
      </c>
      <c r="K53" s="9">
        <v>11</v>
      </c>
      <c r="L53" s="7">
        <f t="shared" si="16"/>
        <v>44</v>
      </c>
      <c r="M53" s="8" t="str">
        <f>IF(J53=4,RANK(L53,$AA$19:$AA$323,0)+COUNTIF($AA$1:AA52,AA53),"")&amp;IF(J53=5,RANK(L53,$AB$19:$AB$323,0)+COUNTIF($AB$1:AB52,AB53),"")&amp;IF(J53=6,RANK(L53,$AC$19:$AC$323,0)+COUNTIF($AC$1:AC52,AC53),"")&amp;IF(J53=7,RANK(L53,$AD$19:$AD$323,0)+COUNTIF($AD$1:AD52,AD53),"")&amp;IF(J53=8,RANK(L53,$AE$19:$AE$323,0)+COUNTIF($AE$1:AE52,AE53),"")&amp;IF(J53=9,RANK(L53,$AF$19:$AF$323,0)+COUNTIF($AF$1:AF52,AF53),"")&amp;IF(J53=10,RANK(L53,$AG$19:$AG$323,0)+COUNTIF($AG$1:AG52,AG53),"")&amp;IF(J53=11,RANK(L53,$AH$19:$AH$323,0)+COUNTIF($AH$1:AH52,AH53),"")</f>
        <v>35</v>
      </c>
      <c r="N53" s="9" t="s">
        <v>178</v>
      </c>
      <c r="Z53" s="10" t="str">
        <f t="shared" si="5"/>
        <v/>
      </c>
      <c r="AA53" s="10" t="str">
        <f t="shared" si="6"/>
        <v/>
      </c>
      <c r="AB53" s="10" t="str">
        <f t="shared" si="7"/>
        <v/>
      </c>
      <c r="AC53" s="10" t="str">
        <f t="shared" si="8"/>
        <v/>
      </c>
      <c r="AD53" s="10">
        <f t="shared" si="9"/>
        <v>44</v>
      </c>
      <c r="AE53" s="10" t="str">
        <f t="shared" si="10"/>
        <v/>
      </c>
      <c r="AF53" s="10" t="str">
        <f t="shared" si="11"/>
        <v/>
      </c>
      <c r="AG53" s="10" t="str">
        <f t="shared" si="12"/>
        <v/>
      </c>
      <c r="AH53" s="10" t="str">
        <f t="shared" si="13"/>
        <v/>
      </c>
      <c r="AI53" s="13" t="str">
        <f t="shared" si="14"/>
        <v>30</v>
      </c>
      <c r="AJ53" s="11">
        <f t="shared" si="15"/>
        <v>30</v>
      </c>
    </row>
    <row r="54" spans="1:36" x14ac:dyDescent="0.25">
      <c r="A54" s="1">
        <v>36</v>
      </c>
      <c r="B54" s="4">
        <v>48</v>
      </c>
      <c r="C54" s="9" t="s">
        <v>283</v>
      </c>
      <c r="D54" s="9" t="s">
        <v>125</v>
      </c>
      <c r="E54" s="9" t="s">
        <v>31</v>
      </c>
      <c r="F54" s="9">
        <v>2256538620</v>
      </c>
      <c r="G54" s="9" t="s">
        <v>65</v>
      </c>
      <c r="H54" s="27"/>
      <c r="I54" s="6">
        <v>7</v>
      </c>
      <c r="J54" s="6">
        <v>7</v>
      </c>
      <c r="K54" s="9">
        <v>11</v>
      </c>
      <c r="L54" s="7">
        <f t="shared" si="16"/>
        <v>44</v>
      </c>
      <c r="M54" s="8" t="str">
        <f>IF(J54=4,RANK(L54,$AA$19:$AA$323,0)+COUNTIF($AA$1:AA53,AA54),"")&amp;IF(J54=5,RANK(L54,$AB$19:$AB$323,0)+COUNTIF($AB$1:AB53,AB54),"")&amp;IF(J54=6,RANK(L54,$AC$19:$AC$323,0)+COUNTIF($AC$1:AC53,AC54),"")&amp;IF(J54=7,RANK(L54,$AD$19:$AD$323,0)+COUNTIF($AD$1:AD53,AD54),"")&amp;IF(J54=8,RANK(L54,$AE$19:$AE$323,0)+COUNTIF($AE$1:AE53,AE54),"")&amp;IF(J54=9,RANK(L54,$AF$19:$AF$323,0)+COUNTIF($AF$1:AF53,AF54),"")&amp;IF(J54=10,RANK(L54,$AG$19:$AG$323,0)+COUNTIF($AG$1:AG53,AG54),"")&amp;IF(J54=11,RANK(L54,$AH$19:$AH$323,0)+COUNTIF($AH$1:AH53,AH54),"")</f>
        <v>36</v>
      </c>
      <c r="N54" s="9" t="s">
        <v>178</v>
      </c>
      <c r="Z54" s="10" t="str">
        <f t="shared" si="5"/>
        <v/>
      </c>
      <c r="AA54" s="10" t="str">
        <f t="shared" si="6"/>
        <v/>
      </c>
      <c r="AB54" s="10" t="str">
        <f t="shared" si="7"/>
        <v/>
      </c>
      <c r="AC54" s="10" t="str">
        <f t="shared" si="8"/>
        <v/>
      </c>
      <c r="AD54" s="10">
        <f t="shared" si="9"/>
        <v>44</v>
      </c>
      <c r="AE54" s="10" t="str">
        <f t="shared" si="10"/>
        <v/>
      </c>
      <c r="AF54" s="10" t="str">
        <f t="shared" si="11"/>
        <v/>
      </c>
      <c r="AG54" s="10" t="str">
        <f t="shared" si="12"/>
        <v/>
      </c>
      <c r="AH54" s="10" t="str">
        <f t="shared" si="13"/>
        <v/>
      </c>
      <c r="AI54" s="13" t="str">
        <f t="shared" si="14"/>
        <v>30</v>
      </c>
      <c r="AJ54" s="11">
        <f t="shared" si="15"/>
        <v>30</v>
      </c>
    </row>
    <row r="55" spans="1:36" x14ac:dyDescent="0.25">
      <c r="A55" s="1">
        <v>37</v>
      </c>
      <c r="B55" s="4">
        <v>48</v>
      </c>
      <c r="C55" s="9" t="s">
        <v>284</v>
      </c>
      <c r="D55" s="9" t="s">
        <v>94</v>
      </c>
      <c r="E55" s="9" t="s">
        <v>54</v>
      </c>
      <c r="F55" s="9">
        <v>467697774</v>
      </c>
      <c r="G55" s="9" t="s">
        <v>65</v>
      </c>
      <c r="H55" s="27"/>
      <c r="I55" s="6">
        <v>7</v>
      </c>
      <c r="J55" s="6">
        <v>7</v>
      </c>
      <c r="K55" s="9">
        <v>11</v>
      </c>
      <c r="L55" s="7">
        <f t="shared" si="16"/>
        <v>44</v>
      </c>
      <c r="M55" s="8" t="str">
        <f>IF(J55=4,RANK(L55,$AA$19:$AA$323,0)+COUNTIF($AA$1:AA54,AA55),"")&amp;IF(J55=5,RANK(L55,$AB$19:$AB$323,0)+COUNTIF($AB$1:AB54,AB55),"")&amp;IF(J55=6,RANK(L55,$AC$19:$AC$323,0)+COUNTIF($AC$1:AC54,AC55),"")&amp;IF(J55=7,RANK(L55,$AD$19:$AD$323,0)+COUNTIF($AD$1:AD54,AD55),"")&amp;IF(J55=8,RANK(L55,$AE$19:$AE$323,0)+COUNTIF($AE$1:AE54,AE55),"")&amp;IF(J55=9,RANK(L55,$AF$19:$AF$323,0)+COUNTIF($AF$1:AF54,AF55),"")&amp;IF(J55=10,RANK(L55,$AG$19:$AG$323,0)+COUNTIF($AG$1:AG54,AG55),"")&amp;IF(J55=11,RANK(L55,$AH$19:$AH$323,0)+COUNTIF($AH$1:AH54,AH55),"")</f>
        <v>37</v>
      </c>
      <c r="N55" s="9" t="s">
        <v>178</v>
      </c>
      <c r="Z55" s="10" t="str">
        <f t="shared" si="5"/>
        <v/>
      </c>
      <c r="AA55" s="10" t="str">
        <f t="shared" si="6"/>
        <v/>
      </c>
      <c r="AB55" s="10" t="str">
        <f t="shared" si="7"/>
        <v/>
      </c>
      <c r="AC55" s="10" t="str">
        <f t="shared" si="8"/>
        <v/>
      </c>
      <c r="AD55" s="10">
        <f t="shared" si="9"/>
        <v>44</v>
      </c>
      <c r="AE55" s="10" t="str">
        <f t="shared" si="10"/>
        <v/>
      </c>
      <c r="AF55" s="10" t="str">
        <f t="shared" si="11"/>
        <v/>
      </c>
      <c r="AG55" s="10" t="str">
        <f t="shared" si="12"/>
        <v/>
      </c>
      <c r="AH55" s="10" t="str">
        <f t="shared" si="13"/>
        <v/>
      </c>
      <c r="AI55" s="13" t="str">
        <f t="shared" si="14"/>
        <v>30</v>
      </c>
      <c r="AJ55" s="11">
        <f t="shared" si="15"/>
        <v>30</v>
      </c>
    </row>
    <row r="56" spans="1:36" x14ac:dyDescent="0.25">
      <c r="A56" s="1">
        <v>38</v>
      </c>
      <c r="B56" s="4">
        <v>48</v>
      </c>
      <c r="C56" s="9" t="s">
        <v>285</v>
      </c>
      <c r="D56" s="9" t="s">
        <v>94</v>
      </c>
      <c r="E56" s="9" t="s">
        <v>34</v>
      </c>
      <c r="F56" s="9">
        <v>701948652</v>
      </c>
      <c r="G56" s="9" t="s">
        <v>65</v>
      </c>
      <c r="H56" s="27"/>
      <c r="I56" s="6">
        <v>7</v>
      </c>
      <c r="J56" s="6">
        <v>7</v>
      </c>
      <c r="K56" s="9">
        <v>11</v>
      </c>
      <c r="L56" s="7">
        <f t="shared" si="16"/>
        <v>44</v>
      </c>
      <c r="M56" s="8" t="str">
        <f>IF(J56=4,RANK(L56,$AA$19:$AA$323,0)+COUNTIF($AA$1:AA55,AA56),"")&amp;IF(J56=5,RANK(L56,$AB$19:$AB$323,0)+COUNTIF($AB$1:AB55,AB56),"")&amp;IF(J56=6,RANK(L56,$AC$19:$AC$323,0)+COUNTIF($AC$1:AC55,AC56),"")&amp;IF(J56=7,RANK(L56,$AD$19:$AD$323,0)+COUNTIF($AD$1:AD55,AD56),"")&amp;IF(J56=8,RANK(L56,$AE$19:$AE$323,0)+COUNTIF($AE$1:AE55,AE56),"")&amp;IF(J56=9,RANK(L56,$AF$19:$AF$323,0)+COUNTIF($AF$1:AF55,AF56),"")&amp;IF(J56=10,RANK(L56,$AG$19:$AG$323,0)+COUNTIF($AG$1:AG55,AG56),"")&amp;IF(J56=11,RANK(L56,$AH$19:$AH$323,0)+COUNTIF($AH$1:AH55,AH56),"")</f>
        <v>38</v>
      </c>
      <c r="N56" s="9" t="s">
        <v>178</v>
      </c>
      <c r="Z56" s="10" t="str">
        <f t="shared" si="5"/>
        <v/>
      </c>
      <c r="AA56" s="10" t="str">
        <f t="shared" si="6"/>
        <v/>
      </c>
      <c r="AB56" s="10" t="str">
        <f t="shared" si="7"/>
        <v/>
      </c>
      <c r="AC56" s="10" t="str">
        <f t="shared" si="8"/>
        <v/>
      </c>
      <c r="AD56" s="10">
        <f t="shared" si="9"/>
        <v>44</v>
      </c>
      <c r="AE56" s="10" t="str">
        <f t="shared" si="10"/>
        <v/>
      </c>
      <c r="AF56" s="10" t="str">
        <f t="shared" si="11"/>
        <v/>
      </c>
      <c r="AG56" s="10" t="str">
        <f t="shared" si="12"/>
        <v/>
      </c>
      <c r="AH56" s="10" t="str">
        <f t="shared" si="13"/>
        <v/>
      </c>
      <c r="AI56" s="13" t="str">
        <f t="shared" si="14"/>
        <v>30</v>
      </c>
      <c r="AJ56" s="11">
        <f t="shared" si="15"/>
        <v>30</v>
      </c>
    </row>
    <row r="57" spans="1:36" x14ac:dyDescent="0.25">
      <c r="A57" s="1">
        <v>39</v>
      </c>
      <c r="B57" s="4">
        <v>48</v>
      </c>
      <c r="C57" s="9" t="s">
        <v>286</v>
      </c>
      <c r="D57" s="9" t="s">
        <v>103</v>
      </c>
      <c r="E57" s="9" t="s">
        <v>75</v>
      </c>
      <c r="F57" s="9">
        <v>3306222845</v>
      </c>
      <c r="G57" s="9" t="s">
        <v>35</v>
      </c>
      <c r="H57" s="27"/>
      <c r="I57" s="6">
        <v>7</v>
      </c>
      <c r="J57" s="6">
        <v>7</v>
      </c>
      <c r="K57" s="9">
        <v>10</v>
      </c>
      <c r="L57" s="7">
        <f t="shared" si="16"/>
        <v>40</v>
      </c>
      <c r="M57" s="8" t="str">
        <f>IF(J57=4,RANK(L57,$AA$19:$AA$323,0)+COUNTIF($AA$1:AA56,AA57),"")&amp;IF(J57=5,RANK(L57,$AB$19:$AB$323,0)+COUNTIF($AB$1:AB56,AB57),"")&amp;IF(J57=6,RANK(L57,$AC$19:$AC$323,0)+COUNTIF($AC$1:AC56,AC57),"")&amp;IF(J57=7,RANK(L57,$AD$19:$AD$323,0)+COUNTIF($AD$1:AD56,AD57),"")&amp;IF(J57=8,RANK(L57,$AE$19:$AE$323,0)+COUNTIF($AE$1:AE56,AE57),"")&amp;IF(J57=9,RANK(L57,$AF$19:$AF$323,0)+COUNTIF($AF$1:AF56,AF57),"")&amp;IF(J57=10,RANK(L57,$AG$19:$AG$323,0)+COUNTIF($AG$1:AG56,AG57),"")&amp;IF(J57=11,RANK(L57,$AH$19:$AH$323,0)+COUNTIF($AH$1:AH56,AH57),"")</f>
        <v>39</v>
      </c>
      <c r="N57" s="9" t="s">
        <v>178</v>
      </c>
      <c r="Z57" s="10" t="str">
        <f t="shared" si="5"/>
        <v/>
      </c>
      <c r="AA57" s="10" t="str">
        <f t="shared" si="6"/>
        <v/>
      </c>
      <c r="AB57" s="10" t="str">
        <f t="shared" si="7"/>
        <v/>
      </c>
      <c r="AC57" s="10" t="str">
        <f t="shared" si="8"/>
        <v/>
      </c>
      <c r="AD57" s="10">
        <f t="shared" si="9"/>
        <v>40</v>
      </c>
      <c r="AE57" s="10" t="str">
        <f t="shared" si="10"/>
        <v/>
      </c>
      <c r="AF57" s="10" t="str">
        <f t="shared" si="11"/>
        <v/>
      </c>
      <c r="AG57" s="10" t="str">
        <f t="shared" si="12"/>
        <v/>
      </c>
      <c r="AH57" s="10" t="str">
        <f t="shared" si="13"/>
        <v/>
      </c>
      <c r="AI57" s="13" t="str">
        <f t="shared" si="14"/>
        <v>39</v>
      </c>
      <c r="AJ57" s="11">
        <f t="shared" si="15"/>
        <v>39</v>
      </c>
    </row>
    <row r="58" spans="1:36" x14ac:dyDescent="0.25">
      <c r="A58" s="1">
        <v>40</v>
      </c>
      <c r="B58" s="4">
        <v>48</v>
      </c>
      <c r="C58" s="9" t="s">
        <v>287</v>
      </c>
      <c r="D58" s="9" t="s">
        <v>69</v>
      </c>
      <c r="E58" s="9" t="s">
        <v>45</v>
      </c>
      <c r="F58" s="9">
        <v>1059819862</v>
      </c>
      <c r="G58" s="9" t="s">
        <v>65</v>
      </c>
      <c r="H58" s="27"/>
      <c r="I58" s="6">
        <v>7</v>
      </c>
      <c r="J58" s="6">
        <v>7</v>
      </c>
      <c r="K58" s="9">
        <v>10</v>
      </c>
      <c r="L58" s="7">
        <f t="shared" si="16"/>
        <v>40</v>
      </c>
      <c r="M58" s="8" t="str">
        <f>IF(J58=4,RANK(L58,$AA$19:$AA$323,0)+COUNTIF($AA$1:AA57,AA58),"")&amp;IF(J58=5,RANK(L58,$AB$19:$AB$323,0)+COUNTIF($AB$1:AB57,AB58),"")&amp;IF(J58=6,RANK(L58,$AC$19:$AC$323,0)+COUNTIF($AC$1:AC57,AC58),"")&amp;IF(J58=7,RANK(L58,$AD$19:$AD$323,0)+COUNTIF($AD$1:AD57,AD58),"")&amp;IF(J58=8,RANK(L58,$AE$19:$AE$323,0)+COUNTIF($AE$1:AE57,AE58),"")&amp;IF(J58=9,RANK(L58,$AF$19:$AF$323,0)+COUNTIF($AF$1:AF57,AF58),"")&amp;IF(J58=10,RANK(L58,$AG$19:$AG$323,0)+COUNTIF($AG$1:AG57,AG58),"")&amp;IF(J58=11,RANK(L58,$AH$19:$AH$323,0)+COUNTIF($AH$1:AH57,AH58),"")</f>
        <v>40</v>
      </c>
      <c r="N58" s="9" t="s">
        <v>178</v>
      </c>
      <c r="Z58" s="10" t="str">
        <f t="shared" si="5"/>
        <v/>
      </c>
      <c r="AA58" s="10" t="str">
        <f t="shared" si="6"/>
        <v/>
      </c>
      <c r="AB58" s="10" t="str">
        <f t="shared" si="7"/>
        <v/>
      </c>
      <c r="AC58" s="10" t="str">
        <f t="shared" si="8"/>
        <v/>
      </c>
      <c r="AD58" s="10">
        <f t="shared" si="9"/>
        <v>40</v>
      </c>
      <c r="AE58" s="10" t="str">
        <f t="shared" si="10"/>
        <v/>
      </c>
      <c r="AF58" s="10" t="str">
        <f t="shared" si="11"/>
        <v/>
      </c>
      <c r="AG58" s="10" t="str">
        <f t="shared" si="12"/>
        <v/>
      </c>
      <c r="AH58" s="10" t="str">
        <f t="shared" si="13"/>
        <v/>
      </c>
      <c r="AI58" s="13" t="str">
        <f t="shared" si="14"/>
        <v>39</v>
      </c>
      <c r="AJ58" s="11">
        <f t="shared" si="15"/>
        <v>39</v>
      </c>
    </row>
    <row r="59" spans="1:36" x14ac:dyDescent="0.25">
      <c r="A59" s="1">
        <v>41</v>
      </c>
      <c r="B59" s="4">
        <v>48</v>
      </c>
      <c r="C59" s="9" t="s">
        <v>288</v>
      </c>
      <c r="D59" s="9" t="s">
        <v>43</v>
      </c>
      <c r="E59" s="9" t="s">
        <v>45</v>
      </c>
      <c r="F59" s="9">
        <v>3208245677</v>
      </c>
      <c r="G59" s="9" t="s">
        <v>65</v>
      </c>
      <c r="H59" s="27"/>
      <c r="I59" s="6">
        <v>7</v>
      </c>
      <c r="J59" s="6">
        <v>7</v>
      </c>
      <c r="K59" s="9">
        <v>10</v>
      </c>
      <c r="L59" s="7">
        <f t="shared" si="16"/>
        <v>40</v>
      </c>
      <c r="M59" s="8" t="str">
        <f>IF(J59=4,RANK(L59,$AA$19:$AA$323,0)+COUNTIF($AA$1:AA58,AA59),"")&amp;IF(J59=5,RANK(L59,$AB$19:$AB$323,0)+COUNTIF($AB$1:AB58,AB59),"")&amp;IF(J59=6,RANK(L59,$AC$19:$AC$323,0)+COUNTIF($AC$1:AC58,AC59),"")&amp;IF(J59=7,RANK(L59,$AD$19:$AD$323,0)+COUNTIF($AD$1:AD58,AD59),"")&amp;IF(J59=8,RANK(L59,$AE$19:$AE$323,0)+COUNTIF($AE$1:AE58,AE59),"")&amp;IF(J59=9,RANK(L59,$AF$19:$AF$323,0)+COUNTIF($AF$1:AF58,AF59),"")&amp;IF(J59=10,RANK(L59,$AG$19:$AG$323,0)+COUNTIF($AG$1:AG58,AG59),"")&amp;IF(J59=11,RANK(L59,$AH$19:$AH$323,0)+COUNTIF($AH$1:AH58,AH59),"")</f>
        <v>41</v>
      </c>
      <c r="N59" s="9" t="s">
        <v>178</v>
      </c>
      <c r="Z59" s="10" t="str">
        <f t="shared" si="5"/>
        <v/>
      </c>
      <c r="AA59" s="10" t="str">
        <f t="shared" si="6"/>
        <v/>
      </c>
      <c r="AB59" s="10" t="str">
        <f t="shared" si="7"/>
        <v/>
      </c>
      <c r="AC59" s="10" t="str">
        <f t="shared" si="8"/>
        <v/>
      </c>
      <c r="AD59" s="10">
        <f t="shared" si="9"/>
        <v>40</v>
      </c>
      <c r="AE59" s="10" t="str">
        <f t="shared" si="10"/>
        <v/>
      </c>
      <c r="AF59" s="10" t="str">
        <f t="shared" si="11"/>
        <v/>
      </c>
      <c r="AG59" s="10" t="str">
        <f t="shared" si="12"/>
        <v/>
      </c>
      <c r="AH59" s="10" t="str">
        <f t="shared" si="13"/>
        <v/>
      </c>
      <c r="AI59" s="13" t="str">
        <f t="shared" si="14"/>
        <v>39</v>
      </c>
      <c r="AJ59" s="11">
        <f t="shared" si="15"/>
        <v>39</v>
      </c>
    </row>
    <row r="60" spans="1:36" x14ac:dyDescent="0.25">
      <c r="A60" s="1">
        <v>42</v>
      </c>
      <c r="B60" s="4">
        <v>48</v>
      </c>
      <c r="C60" s="9" t="s">
        <v>289</v>
      </c>
      <c r="D60" s="9" t="s">
        <v>37</v>
      </c>
      <c r="E60" s="9" t="s">
        <v>54</v>
      </c>
      <c r="F60" s="9">
        <v>1542734332</v>
      </c>
      <c r="G60" s="9" t="s">
        <v>65</v>
      </c>
      <c r="H60" s="27"/>
      <c r="I60" s="6">
        <v>7</v>
      </c>
      <c r="J60" s="6">
        <v>7</v>
      </c>
      <c r="K60" s="9">
        <v>10</v>
      </c>
      <c r="L60" s="7">
        <f t="shared" si="16"/>
        <v>40</v>
      </c>
      <c r="M60" s="8" t="str">
        <f>IF(J60=4,RANK(L60,$AA$19:$AA$323,0)+COUNTIF($AA$1:AA59,AA60),"")&amp;IF(J60=5,RANK(L60,$AB$19:$AB$323,0)+COUNTIF($AB$1:AB59,AB60),"")&amp;IF(J60=6,RANK(L60,$AC$19:$AC$323,0)+COUNTIF($AC$1:AC59,AC60),"")&amp;IF(J60=7,RANK(L60,$AD$19:$AD$323,0)+COUNTIF($AD$1:AD59,AD60),"")&amp;IF(J60=8,RANK(L60,$AE$19:$AE$323,0)+COUNTIF($AE$1:AE59,AE60),"")&amp;IF(J60=9,RANK(L60,$AF$19:$AF$323,0)+COUNTIF($AF$1:AF59,AF60),"")&amp;IF(J60=10,RANK(L60,$AG$19:$AG$323,0)+COUNTIF($AG$1:AG59,AG60),"")&amp;IF(J60=11,RANK(L60,$AH$19:$AH$323,0)+COUNTIF($AH$1:AH59,AH60),"")</f>
        <v>42</v>
      </c>
      <c r="N60" s="9" t="s">
        <v>178</v>
      </c>
      <c r="Z60" s="10" t="str">
        <f t="shared" si="5"/>
        <v/>
      </c>
      <c r="AA60" s="10" t="str">
        <f t="shared" si="6"/>
        <v/>
      </c>
      <c r="AB60" s="10" t="str">
        <f t="shared" si="7"/>
        <v/>
      </c>
      <c r="AC60" s="10" t="str">
        <f t="shared" si="8"/>
        <v/>
      </c>
      <c r="AD60" s="10">
        <f t="shared" si="9"/>
        <v>40</v>
      </c>
      <c r="AE60" s="10" t="str">
        <f t="shared" si="10"/>
        <v/>
      </c>
      <c r="AF60" s="10" t="str">
        <f t="shared" si="11"/>
        <v/>
      </c>
      <c r="AG60" s="10" t="str">
        <f t="shared" si="12"/>
        <v/>
      </c>
      <c r="AH60" s="10" t="str">
        <f t="shared" si="13"/>
        <v/>
      </c>
      <c r="AI60" s="13" t="str">
        <f t="shared" si="14"/>
        <v>39</v>
      </c>
      <c r="AJ60" s="11">
        <f t="shared" si="15"/>
        <v>39</v>
      </c>
    </row>
    <row r="61" spans="1:36" x14ac:dyDescent="0.25">
      <c r="A61" s="1">
        <v>43</v>
      </c>
      <c r="B61" s="4">
        <v>48</v>
      </c>
      <c r="C61" s="9" t="s">
        <v>290</v>
      </c>
      <c r="D61" s="9" t="s">
        <v>89</v>
      </c>
      <c r="E61" s="9" t="s">
        <v>31</v>
      </c>
      <c r="F61" s="9">
        <v>1132050185</v>
      </c>
      <c r="G61" s="9" t="s">
        <v>65</v>
      </c>
      <c r="H61" s="27"/>
      <c r="I61" s="6">
        <v>7</v>
      </c>
      <c r="J61" s="6">
        <v>7</v>
      </c>
      <c r="K61" s="9">
        <v>10</v>
      </c>
      <c r="L61" s="7">
        <f t="shared" si="16"/>
        <v>40</v>
      </c>
      <c r="M61" s="8" t="str">
        <f>IF(J61=4,RANK(L61,$AA$19:$AA$323,0)+COUNTIF($AA$1:AA60,AA61),"")&amp;IF(J61=5,RANK(L61,$AB$19:$AB$323,0)+COUNTIF($AB$1:AB60,AB61),"")&amp;IF(J61=6,RANK(L61,$AC$19:$AC$323,0)+COUNTIF($AC$1:AC60,AC61),"")&amp;IF(J61=7,RANK(L61,$AD$19:$AD$323,0)+COUNTIF($AD$1:AD60,AD61),"")&amp;IF(J61=8,RANK(L61,$AE$19:$AE$323,0)+COUNTIF($AE$1:AE60,AE61),"")&amp;IF(J61=9,RANK(L61,$AF$19:$AF$323,0)+COUNTIF($AF$1:AF60,AF61),"")&amp;IF(J61=10,RANK(L61,$AG$19:$AG$323,0)+COUNTIF($AG$1:AG60,AG61),"")&amp;IF(J61=11,RANK(L61,$AH$19:$AH$323,0)+COUNTIF($AH$1:AH60,AH61),"")</f>
        <v>43</v>
      </c>
      <c r="N61" s="9" t="s">
        <v>178</v>
      </c>
      <c r="Z61" s="10" t="str">
        <f t="shared" si="5"/>
        <v/>
      </c>
      <c r="AA61" s="10" t="str">
        <f t="shared" si="6"/>
        <v/>
      </c>
      <c r="AB61" s="10" t="str">
        <f t="shared" si="7"/>
        <v/>
      </c>
      <c r="AC61" s="10" t="str">
        <f t="shared" si="8"/>
        <v/>
      </c>
      <c r="AD61" s="10">
        <f t="shared" si="9"/>
        <v>40</v>
      </c>
      <c r="AE61" s="10" t="str">
        <f t="shared" si="10"/>
        <v/>
      </c>
      <c r="AF61" s="10" t="str">
        <f t="shared" si="11"/>
        <v/>
      </c>
      <c r="AG61" s="10" t="str">
        <f t="shared" si="12"/>
        <v/>
      </c>
      <c r="AH61" s="10" t="str">
        <f t="shared" si="13"/>
        <v/>
      </c>
      <c r="AI61" s="13" t="str">
        <f t="shared" si="14"/>
        <v>39</v>
      </c>
      <c r="AJ61" s="11">
        <f t="shared" si="15"/>
        <v>39</v>
      </c>
    </row>
    <row r="62" spans="1:36" x14ac:dyDescent="0.25">
      <c r="A62" s="1">
        <v>44</v>
      </c>
      <c r="B62" s="4">
        <v>48</v>
      </c>
      <c r="C62" s="9" t="s">
        <v>291</v>
      </c>
      <c r="D62" s="9" t="s">
        <v>125</v>
      </c>
      <c r="E62" s="9" t="s">
        <v>34</v>
      </c>
      <c r="F62" s="9">
        <v>1856048801</v>
      </c>
      <c r="G62" s="9" t="s">
        <v>65</v>
      </c>
      <c r="H62" s="27"/>
      <c r="I62" s="6">
        <v>7</v>
      </c>
      <c r="J62" s="6">
        <v>7</v>
      </c>
      <c r="K62" s="9">
        <v>10</v>
      </c>
      <c r="L62" s="7">
        <f t="shared" si="16"/>
        <v>40</v>
      </c>
      <c r="M62" s="8" t="str">
        <f>IF(J62=4,RANK(L62,$AA$19:$AA$323,0)+COUNTIF($AA$1:AA61,AA62),"")&amp;IF(J62=5,RANK(L62,$AB$19:$AB$323,0)+COUNTIF($AB$1:AB61,AB62),"")&amp;IF(J62=6,RANK(L62,$AC$19:$AC$323,0)+COUNTIF($AC$1:AC61,AC62),"")&amp;IF(J62=7,RANK(L62,$AD$19:$AD$323,0)+COUNTIF($AD$1:AD61,AD62),"")&amp;IF(J62=8,RANK(L62,$AE$19:$AE$323,0)+COUNTIF($AE$1:AE61,AE62),"")&amp;IF(J62=9,RANK(L62,$AF$19:$AF$323,0)+COUNTIF($AF$1:AF61,AF62),"")&amp;IF(J62=10,RANK(L62,$AG$19:$AG$323,0)+COUNTIF($AG$1:AG61,AG62),"")&amp;IF(J62=11,RANK(L62,$AH$19:$AH$323,0)+COUNTIF($AH$1:AH61,AH62),"")</f>
        <v>44</v>
      </c>
      <c r="N62" s="9" t="s">
        <v>178</v>
      </c>
      <c r="Z62" s="10" t="str">
        <f t="shared" si="5"/>
        <v/>
      </c>
      <c r="AA62" s="10" t="str">
        <f t="shared" si="6"/>
        <v/>
      </c>
      <c r="AB62" s="10" t="str">
        <f t="shared" si="7"/>
        <v/>
      </c>
      <c r="AC62" s="10" t="str">
        <f t="shared" si="8"/>
        <v/>
      </c>
      <c r="AD62" s="10">
        <f t="shared" si="9"/>
        <v>40</v>
      </c>
      <c r="AE62" s="10" t="str">
        <f t="shared" si="10"/>
        <v/>
      </c>
      <c r="AF62" s="10" t="str">
        <f t="shared" si="11"/>
        <v/>
      </c>
      <c r="AG62" s="10" t="str">
        <f t="shared" si="12"/>
        <v/>
      </c>
      <c r="AH62" s="10" t="str">
        <f t="shared" si="13"/>
        <v/>
      </c>
      <c r="AI62" s="13" t="str">
        <f t="shared" si="14"/>
        <v>39</v>
      </c>
      <c r="AJ62" s="11">
        <f t="shared" si="15"/>
        <v>39</v>
      </c>
    </row>
    <row r="63" spans="1:36" x14ac:dyDescent="0.25">
      <c r="A63" s="1">
        <v>45</v>
      </c>
      <c r="B63" s="4">
        <v>48</v>
      </c>
      <c r="C63" s="9" t="s">
        <v>292</v>
      </c>
      <c r="D63" s="9" t="s">
        <v>265</v>
      </c>
      <c r="E63" s="9" t="s">
        <v>34</v>
      </c>
      <c r="F63" s="9">
        <v>1321624919</v>
      </c>
      <c r="G63" s="9" t="s">
        <v>35</v>
      </c>
      <c r="H63" s="27"/>
      <c r="I63" s="6">
        <v>7</v>
      </c>
      <c r="J63" s="6">
        <v>7</v>
      </c>
      <c r="K63" s="9">
        <v>10</v>
      </c>
      <c r="L63" s="7">
        <f t="shared" si="16"/>
        <v>40</v>
      </c>
      <c r="M63" s="8" t="str">
        <f>IF(J63=4,RANK(L63,$AA$19:$AA$323,0)+COUNTIF($AA$1:AA62,AA63),"")&amp;IF(J63=5,RANK(L63,$AB$19:$AB$323,0)+COUNTIF($AB$1:AB62,AB63),"")&amp;IF(J63=6,RANK(L63,$AC$19:$AC$323,0)+COUNTIF($AC$1:AC62,AC63),"")&amp;IF(J63=7,RANK(L63,$AD$19:$AD$323,0)+COUNTIF($AD$1:AD62,AD63),"")&amp;IF(J63=8,RANK(L63,$AE$19:$AE$323,0)+COUNTIF($AE$1:AE62,AE63),"")&amp;IF(J63=9,RANK(L63,$AF$19:$AF$323,0)+COUNTIF($AF$1:AF62,AF63),"")&amp;IF(J63=10,RANK(L63,$AG$19:$AG$323,0)+COUNTIF($AG$1:AG62,AG63),"")&amp;IF(J63=11,RANK(L63,$AH$19:$AH$323,0)+COUNTIF($AH$1:AH62,AH63),"")</f>
        <v>45</v>
      </c>
      <c r="N63" s="9" t="s">
        <v>178</v>
      </c>
      <c r="Z63" s="10" t="str">
        <f t="shared" si="5"/>
        <v/>
      </c>
      <c r="AA63" s="10" t="str">
        <f t="shared" si="6"/>
        <v/>
      </c>
      <c r="AB63" s="10" t="str">
        <f t="shared" si="7"/>
        <v/>
      </c>
      <c r="AC63" s="10" t="str">
        <f t="shared" si="8"/>
        <v/>
      </c>
      <c r="AD63" s="10">
        <f t="shared" si="9"/>
        <v>40</v>
      </c>
      <c r="AE63" s="10" t="str">
        <f t="shared" si="10"/>
        <v/>
      </c>
      <c r="AF63" s="10" t="str">
        <f t="shared" si="11"/>
        <v/>
      </c>
      <c r="AG63" s="10" t="str">
        <f t="shared" si="12"/>
        <v/>
      </c>
      <c r="AH63" s="10" t="str">
        <f t="shared" si="13"/>
        <v/>
      </c>
      <c r="AI63" s="13" t="str">
        <f t="shared" si="14"/>
        <v>39</v>
      </c>
      <c r="AJ63" s="11">
        <f t="shared" si="15"/>
        <v>39</v>
      </c>
    </row>
    <row r="64" spans="1:36" x14ac:dyDescent="0.25">
      <c r="A64" s="1">
        <v>46</v>
      </c>
      <c r="B64" s="4">
        <v>48</v>
      </c>
      <c r="C64" s="9" t="s">
        <v>293</v>
      </c>
      <c r="D64" s="9" t="s">
        <v>94</v>
      </c>
      <c r="E64" s="9" t="s">
        <v>50</v>
      </c>
      <c r="F64" s="9">
        <v>2447726132</v>
      </c>
      <c r="G64" s="9" t="s">
        <v>65</v>
      </c>
      <c r="H64" s="27"/>
      <c r="I64" s="6">
        <v>7</v>
      </c>
      <c r="J64" s="6">
        <v>7</v>
      </c>
      <c r="K64" s="9">
        <v>10</v>
      </c>
      <c r="L64" s="7">
        <f t="shared" si="16"/>
        <v>40</v>
      </c>
      <c r="M64" s="8" t="str">
        <f>IF(J64=4,RANK(L64,$AA$19:$AA$323,0)+COUNTIF($AA$1:AA63,AA64),"")&amp;IF(J64=5,RANK(L64,$AB$19:$AB$323,0)+COUNTIF($AB$1:AB63,AB64),"")&amp;IF(J64=6,RANK(L64,$AC$19:$AC$323,0)+COUNTIF($AC$1:AC63,AC64),"")&amp;IF(J64=7,RANK(L64,$AD$19:$AD$323,0)+COUNTIF($AD$1:AD63,AD64),"")&amp;IF(J64=8,RANK(L64,$AE$19:$AE$323,0)+COUNTIF($AE$1:AE63,AE64),"")&amp;IF(J64=9,RANK(L64,$AF$19:$AF$323,0)+COUNTIF($AF$1:AF63,AF64),"")&amp;IF(J64=10,RANK(L64,$AG$19:$AG$323,0)+COUNTIF($AG$1:AG63,AG64),"")&amp;IF(J64=11,RANK(L64,$AH$19:$AH$323,0)+COUNTIF($AH$1:AH63,AH64),"")</f>
        <v>46</v>
      </c>
      <c r="N64" s="9" t="s">
        <v>178</v>
      </c>
      <c r="Z64" s="10" t="str">
        <f t="shared" si="5"/>
        <v/>
      </c>
      <c r="AA64" s="10" t="str">
        <f t="shared" si="6"/>
        <v/>
      </c>
      <c r="AB64" s="10" t="str">
        <f t="shared" si="7"/>
        <v/>
      </c>
      <c r="AC64" s="10" t="str">
        <f t="shared" si="8"/>
        <v/>
      </c>
      <c r="AD64" s="10">
        <f t="shared" si="9"/>
        <v>40</v>
      </c>
      <c r="AE64" s="10" t="str">
        <f t="shared" si="10"/>
        <v/>
      </c>
      <c r="AF64" s="10" t="str">
        <f t="shared" si="11"/>
        <v/>
      </c>
      <c r="AG64" s="10" t="str">
        <f t="shared" si="12"/>
        <v/>
      </c>
      <c r="AH64" s="10" t="str">
        <f t="shared" si="13"/>
        <v/>
      </c>
      <c r="AI64" s="13" t="str">
        <f t="shared" si="14"/>
        <v>39</v>
      </c>
      <c r="AJ64" s="11">
        <f t="shared" si="15"/>
        <v>39</v>
      </c>
    </row>
    <row r="65" spans="1:36" x14ac:dyDescent="0.25">
      <c r="A65" s="1">
        <v>47</v>
      </c>
      <c r="B65" s="4">
        <v>48</v>
      </c>
      <c r="C65" s="9" t="s">
        <v>294</v>
      </c>
      <c r="D65" s="9" t="s">
        <v>40</v>
      </c>
      <c r="E65" s="9" t="s">
        <v>75</v>
      </c>
      <c r="F65" s="9">
        <v>1543153722</v>
      </c>
      <c r="G65" s="9" t="s">
        <v>65</v>
      </c>
      <c r="H65" s="27"/>
      <c r="I65" s="6">
        <v>7</v>
      </c>
      <c r="J65" s="6">
        <v>7</v>
      </c>
      <c r="K65" s="9">
        <v>10</v>
      </c>
      <c r="L65" s="7">
        <f t="shared" si="16"/>
        <v>40</v>
      </c>
      <c r="M65" s="8" t="str">
        <f>IF(J65=4,RANK(L65,$AA$19:$AA$323,0)+COUNTIF($AA$1:AA64,AA65),"")&amp;IF(J65=5,RANK(L65,$AB$19:$AB$323,0)+COUNTIF($AB$1:AB64,AB65),"")&amp;IF(J65=6,RANK(L65,$AC$19:$AC$323,0)+COUNTIF($AC$1:AC64,AC65),"")&amp;IF(J65=7,RANK(L65,$AD$19:$AD$323,0)+COUNTIF($AD$1:AD64,AD65),"")&amp;IF(J65=8,RANK(L65,$AE$19:$AE$323,0)+COUNTIF($AE$1:AE64,AE65),"")&amp;IF(J65=9,RANK(L65,$AF$19:$AF$323,0)+COUNTIF($AF$1:AF64,AF65),"")&amp;IF(J65=10,RANK(L65,$AG$19:$AG$323,0)+COUNTIF($AG$1:AG64,AG65),"")&amp;IF(J65=11,RANK(L65,$AH$19:$AH$323,0)+COUNTIF($AH$1:AH64,AH65),"")</f>
        <v>47</v>
      </c>
      <c r="N65" s="9" t="s">
        <v>178</v>
      </c>
      <c r="Z65" s="10" t="str">
        <f t="shared" si="5"/>
        <v/>
      </c>
      <c r="AA65" s="10" t="str">
        <f t="shared" si="6"/>
        <v/>
      </c>
      <c r="AB65" s="10" t="str">
        <f t="shared" si="7"/>
        <v/>
      </c>
      <c r="AC65" s="10" t="str">
        <f t="shared" si="8"/>
        <v/>
      </c>
      <c r="AD65" s="10">
        <f t="shared" si="9"/>
        <v>40</v>
      </c>
      <c r="AE65" s="10" t="str">
        <f t="shared" si="10"/>
        <v/>
      </c>
      <c r="AF65" s="10" t="str">
        <f t="shared" si="11"/>
        <v/>
      </c>
      <c r="AG65" s="10" t="str">
        <f t="shared" si="12"/>
        <v/>
      </c>
      <c r="AH65" s="10" t="str">
        <f t="shared" si="13"/>
        <v/>
      </c>
      <c r="AI65" s="13" t="str">
        <f t="shared" si="14"/>
        <v>39</v>
      </c>
      <c r="AJ65" s="11">
        <f t="shared" si="15"/>
        <v>39</v>
      </c>
    </row>
    <row r="66" spans="1:36" x14ac:dyDescent="0.25">
      <c r="A66" s="1">
        <v>48</v>
      </c>
      <c r="B66" s="4">
        <v>48</v>
      </c>
      <c r="C66" s="9" t="s">
        <v>250</v>
      </c>
      <c r="D66" s="9" t="s">
        <v>129</v>
      </c>
      <c r="E66" s="9" t="s">
        <v>31</v>
      </c>
      <c r="F66" s="9">
        <v>4206190545</v>
      </c>
      <c r="G66" s="9" t="s">
        <v>65</v>
      </c>
      <c r="H66" s="27"/>
      <c r="I66" s="6">
        <v>7</v>
      </c>
      <c r="J66" s="6">
        <v>7</v>
      </c>
      <c r="K66" s="9">
        <v>10</v>
      </c>
      <c r="L66" s="7">
        <f t="shared" si="16"/>
        <v>40</v>
      </c>
      <c r="M66" s="8" t="str">
        <f>IF(J66=4,RANK(L66,$AA$19:$AA$323,0)+COUNTIF($AA$1:AA65,AA66),"")&amp;IF(J66=5,RANK(L66,$AB$19:$AB$323,0)+COUNTIF($AB$1:AB65,AB66),"")&amp;IF(J66=6,RANK(L66,$AC$19:$AC$323,0)+COUNTIF($AC$1:AC65,AC66),"")&amp;IF(J66=7,RANK(L66,$AD$19:$AD$323,0)+COUNTIF($AD$1:AD65,AD66),"")&amp;IF(J66=8,RANK(L66,$AE$19:$AE$323,0)+COUNTIF($AE$1:AE65,AE66),"")&amp;IF(J66=9,RANK(L66,$AF$19:$AF$323,0)+COUNTIF($AF$1:AF65,AF66),"")&amp;IF(J66=10,RANK(L66,$AG$19:$AG$323,0)+COUNTIF($AG$1:AG65,AG66),"")&amp;IF(J66=11,RANK(L66,$AH$19:$AH$323,0)+COUNTIF($AH$1:AH65,AH66),"")</f>
        <v>48</v>
      </c>
      <c r="N66" s="9" t="s">
        <v>178</v>
      </c>
      <c r="Z66" s="10" t="str">
        <f t="shared" si="5"/>
        <v/>
      </c>
      <c r="AA66" s="10" t="str">
        <f t="shared" si="6"/>
        <v/>
      </c>
      <c r="AB66" s="10" t="str">
        <f t="shared" si="7"/>
        <v/>
      </c>
      <c r="AC66" s="10" t="str">
        <f t="shared" si="8"/>
        <v/>
      </c>
      <c r="AD66" s="10">
        <f t="shared" si="9"/>
        <v>40</v>
      </c>
      <c r="AE66" s="10" t="str">
        <f t="shared" si="10"/>
        <v/>
      </c>
      <c r="AF66" s="10" t="str">
        <f t="shared" si="11"/>
        <v/>
      </c>
      <c r="AG66" s="10" t="str">
        <f t="shared" si="12"/>
        <v/>
      </c>
      <c r="AH66" s="10" t="str">
        <f t="shared" si="13"/>
        <v/>
      </c>
      <c r="AI66" s="13" t="str">
        <f t="shared" si="14"/>
        <v>39</v>
      </c>
      <c r="AJ66" s="11">
        <f t="shared" si="15"/>
        <v>39</v>
      </c>
    </row>
    <row r="67" spans="1:36" x14ac:dyDescent="0.25">
      <c r="A67" s="1">
        <v>49</v>
      </c>
      <c r="B67" s="4">
        <v>48</v>
      </c>
      <c r="C67" s="9" t="s">
        <v>295</v>
      </c>
      <c r="D67" s="9" t="s">
        <v>296</v>
      </c>
      <c r="E67" s="9" t="s">
        <v>31</v>
      </c>
      <c r="F67" s="9">
        <v>1322863531</v>
      </c>
      <c r="G67" s="9" t="s">
        <v>65</v>
      </c>
      <c r="H67" s="27"/>
      <c r="I67" s="6">
        <v>7</v>
      </c>
      <c r="J67" s="6">
        <v>7</v>
      </c>
      <c r="K67" s="9">
        <v>10</v>
      </c>
      <c r="L67" s="7">
        <f t="shared" si="16"/>
        <v>40</v>
      </c>
      <c r="M67" s="8" t="str">
        <f>IF(J67=4,RANK(L67,$AA$19:$AA$323,0)+COUNTIF($AA$1:AA66,AA67),"")&amp;IF(J67=5,RANK(L67,$AB$19:$AB$323,0)+COUNTIF($AB$1:AB66,AB67),"")&amp;IF(J67=6,RANK(L67,$AC$19:$AC$323,0)+COUNTIF($AC$1:AC66,AC67),"")&amp;IF(J67=7,RANK(L67,$AD$19:$AD$323,0)+COUNTIF($AD$1:AD66,AD67),"")&amp;IF(J67=8,RANK(L67,$AE$19:$AE$323,0)+COUNTIF($AE$1:AE66,AE67),"")&amp;IF(J67=9,RANK(L67,$AF$19:$AF$323,0)+COUNTIF($AF$1:AF66,AF67),"")&amp;IF(J67=10,RANK(L67,$AG$19:$AG$323,0)+COUNTIF($AG$1:AG66,AG67),"")&amp;IF(J67=11,RANK(L67,$AH$19:$AH$323,0)+COUNTIF($AH$1:AH66,AH67),"")</f>
        <v>49</v>
      </c>
      <c r="N67" s="9" t="s">
        <v>178</v>
      </c>
      <c r="Z67" s="10" t="str">
        <f t="shared" si="5"/>
        <v/>
      </c>
      <c r="AA67" s="10" t="str">
        <f t="shared" si="6"/>
        <v/>
      </c>
      <c r="AB67" s="10" t="str">
        <f t="shared" si="7"/>
        <v/>
      </c>
      <c r="AC67" s="10" t="str">
        <f t="shared" si="8"/>
        <v/>
      </c>
      <c r="AD67" s="10">
        <f t="shared" si="9"/>
        <v>40</v>
      </c>
      <c r="AE67" s="10" t="str">
        <f t="shared" si="10"/>
        <v/>
      </c>
      <c r="AF67" s="10" t="str">
        <f t="shared" si="11"/>
        <v/>
      </c>
      <c r="AG67" s="10" t="str">
        <f t="shared" si="12"/>
        <v/>
      </c>
      <c r="AH67" s="10" t="str">
        <f t="shared" si="13"/>
        <v/>
      </c>
      <c r="AI67" s="13" t="str">
        <f t="shared" si="14"/>
        <v>39</v>
      </c>
      <c r="AJ67" s="11">
        <f t="shared" si="15"/>
        <v>39</v>
      </c>
    </row>
    <row r="68" spans="1:36" x14ac:dyDescent="0.25">
      <c r="A68" s="1">
        <v>50</v>
      </c>
      <c r="B68" s="4">
        <v>48</v>
      </c>
      <c r="C68" s="9" t="s">
        <v>297</v>
      </c>
      <c r="D68" s="9" t="s">
        <v>129</v>
      </c>
      <c r="E68" s="9" t="s">
        <v>80</v>
      </c>
      <c r="F68" s="9">
        <v>4126073154</v>
      </c>
      <c r="G68" s="9" t="s">
        <v>65</v>
      </c>
      <c r="H68" s="27"/>
      <c r="I68" s="6">
        <v>7</v>
      </c>
      <c r="J68" s="6">
        <v>7</v>
      </c>
      <c r="K68" s="9">
        <v>10</v>
      </c>
      <c r="L68" s="7">
        <f t="shared" si="16"/>
        <v>40</v>
      </c>
      <c r="M68" s="8" t="str">
        <f>IF(J68=4,RANK(L68,$AA$19:$AA$323,0)+COUNTIF($AA$1:AA67,AA68),"")&amp;IF(J68=5,RANK(L68,$AB$19:$AB$323,0)+COUNTIF($AB$1:AB67,AB68),"")&amp;IF(J68=6,RANK(L68,$AC$19:$AC$323,0)+COUNTIF($AC$1:AC67,AC68),"")&amp;IF(J68=7,RANK(L68,$AD$19:$AD$323,0)+COUNTIF($AD$1:AD67,AD68),"")&amp;IF(J68=8,RANK(L68,$AE$19:$AE$323,0)+COUNTIF($AE$1:AE67,AE68),"")&amp;IF(J68=9,RANK(L68,$AF$19:$AF$323,0)+COUNTIF($AF$1:AF67,AF68),"")&amp;IF(J68=10,RANK(L68,$AG$19:$AG$323,0)+COUNTIF($AG$1:AG67,AG68),"")&amp;IF(J68=11,RANK(L68,$AH$19:$AH$323,0)+COUNTIF($AH$1:AH67,AH68),"")</f>
        <v>50</v>
      </c>
      <c r="N68" s="9" t="s">
        <v>178</v>
      </c>
      <c r="Z68" s="10" t="str">
        <f t="shared" si="5"/>
        <v/>
      </c>
      <c r="AA68" s="10" t="str">
        <f t="shared" si="6"/>
        <v/>
      </c>
      <c r="AB68" s="10" t="str">
        <f t="shared" si="7"/>
        <v/>
      </c>
      <c r="AC68" s="10" t="str">
        <f t="shared" si="8"/>
        <v/>
      </c>
      <c r="AD68" s="10">
        <f t="shared" si="9"/>
        <v>40</v>
      </c>
      <c r="AE68" s="10" t="str">
        <f t="shared" si="10"/>
        <v/>
      </c>
      <c r="AF68" s="10" t="str">
        <f t="shared" si="11"/>
        <v/>
      </c>
      <c r="AG68" s="10" t="str">
        <f t="shared" si="12"/>
        <v/>
      </c>
      <c r="AH68" s="10" t="str">
        <f t="shared" si="13"/>
        <v/>
      </c>
      <c r="AI68" s="13" t="str">
        <f t="shared" si="14"/>
        <v>39</v>
      </c>
      <c r="AJ68" s="11">
        <f t="shared" si="15"/>
        <v>39</v>
      </c>
    </row>
    <row r="69" spans="1:36" x14ac:dyDescent="0.25">
      <c r="A69" s="1">
        <v>51</v>
      </c>
      <c r="B69" s="4">
        <v>48</v>
      </c>
      <c r="C69" s="9" t="s">
        <v>58</v>
      </c>
      <c r="D69" s="9" t="s">
        <v>43</v>
      </c>
      <c r="E69" s="9" t="s">
        <v>104</v>
      </c>
      <c r="F69" s="9">
        <v>1204478779</v>
      </c>
      <c r="G69" s="9" t="s">
        <v>65</v>
      </c>
      <c r="H69" s="27"/>
      <c r="I69" s="6">
        <v>7</v>
      </c>
      <c r="J69" s="6">
        <v>7</v>
      </c>
      <c r="K69" s="9">
        <v>10</v>
      </c>
      <c r="L69" s="7">
        <f t="shared" si="16"/>
        <v>40</v>
      </c>
      <c r="M69" s="8" t="str">
        <f>IF(J69=4,RANK(L69,$AA$19:$AA$323,0)+COUNTIF($AA$1:AA68,AA69),"")&amp;IF(J69=5,RANK(L69,$AB$19:$AB$323,0)+COUNTIF($AB$1:AB68,AB69),"")&amp;IF(J69=6,RANK(L69,$AC$19:$AC$323,0)+COUNTIF($AC$1:AC68,AC69),"")&amp;IF(J69=7,RANK(L69,$AD$19:$AD$323,0)+COUNTIF($AD$1:AD68,AD69),"")&amp;IF(J69=8,RANK(L69,$AE$19:$AE$323,0)+COUNTIF($AE$1:AE68,AE69),"")&amp;IF(J69=9,RANK(L69,$AF$19:$AF$323,0)+COUNTIF($AF$1:AF68,AF69),"")&amp;IF(J69=10,RANK(L69,$AG$19:$AG$323,0)+COUNTIF($AG$1:AG68,AG69),"")&amp;IF(J69=11,RANK(L69,$AH$19:$AH$323,0)+COUNTIF($AH$1:AH68,AH69),"")</f>
        <v>51</v>
      </c>
      <c r="N69" s="9" t="s">
        <v>178</v>
      </c>
      <c r="Z69" s="10" t="str">
        <f t="shared" si="5"/>
        <v/>
      </c>
      <c r="AA69" s="10" t="str">
        <f t="shared" si="6"/>
        <v/>
      </c>
      <c r="AB69" s="10" t="str">
        <f t="shared" si="7"/>
        <v/>
      </c>
      <c r="AC69" s="10" t="str">
        <f t="shared" si="8"/>
        <v/>
      </c>
      <c r="AD69" s="10">
        <f t="shared" si="9"/>
        <v>40</v>
      </c>
      <c r="AE69" s="10" t="str">
        <f t="shared" si="10"/>
        <v/>
      </c>
      <c r="AF69" s="10" t="str">
        <f t="shared" si="11"/>
        <v/>
      </c>
      <c r="AG69" s="10" t="str">
        <f t="shared" si="12"/>
        <v/>
      </c>
      <c r="AH69" s="10" t="str">
        <f t="shared" si="13"/>
        <v/>
      </c>
      <c r="AI69" s="13" t="str">
        <f t="shared" si="14"/>
        <v>39</v>
      </c>
      <c r="AJ69" s="11">
        <f t="shared" si="15"/>
        <v>39</v>
      </c>
    </row>
    <row r="70" spans="1:36" x14ac:dyDescent="0.25">
      <c r="A70" s="1">
        <v>52</v>
      </c>
      <c r="B70" s="4">
        <v>48</v>
      </c>
      <c r="C70" s="9" t="s">
        <v>298</v>
      </c>
      <c r="D70" s="9" t="s">
        <v>74</v>
      </c>
      <c r="E70" s="9" t="s">
        <v>75</v>
      </c>
      <c r="F70" s="9">
        <v>2415186206</v>
      </c>
      <c r="G70" s="9" t="s">
        <v>65</v>
      </c>
      <c r="H70" s="27"/>
      <c r="I70" s="6">
        <v>7</v>
      </c>
      <c r="J70" s="6">
        <v>7</v>
      </c>
      <c r="K70" s="9">
        <v>10</v>
      </c>
      <c r="L70" s="7">
        <f t="shared" si="16"/>
        <v>40</v>
      </c>
      <c r="M70" s="8" t="str">
        <f>IF(J70=4,RANK(L70,$AA$19:$AA$323,0)+COUNTIF($AA$1:AA69,AA70),"")&amp;IF(J70=5,RANK(L70,$AB$19:$AB$323,0)+COUNTIF($AB$1:AB69,AB70),"")&amp;IF(J70=6,RANK(L70,$AC$19:$AC$323,0)+COUNTIF($AC$1:AC69,AC70),"")&amp;IF(J70=7,RANK(L70,$AD$19:$AD$323,0)+COUNTIF($AD$1:AD69,AD70),"")&amp;IF(J70=8,RANK(L70,$AE$19:$AE$323,0)+COUNTIF($AE$1:AE69,AE70),"")&amp;IF(J70=9,RANK(L70,$AF$19:$AF$323,0)+COUNTIF($AF$1:AF69,AF70),"")&amp;IF(J70=10,RANK(L70,$AG$19:$AG$323,0)+COUNTIF($AG$1:AG69,AG70),"")&amp;IF(J70=11,RANK(L70,$AH$19:$AH$323,0)+COUNTIF($AH$1:AH69,AH70),"")</f>
        <v>52</v>
      </c>
      <c r="N70" s="9" t="s">
        <v>178</v>
      </c>
      <c r="Z70" s="10" t="str">
        <f t="shared" si="5"/>
        <v/>
      </c>
      <c r="AA70" s="10" t="str">
        <f t="shared" si="6"/>
        <v/>
      </c>
      <c r="AB70" s="10" t="str">
        <f t="shared" si="7"/>
        <v/>
      </c>
      <c r="AC70" s="10" t="str">
        <f t="shared" si="8"/>
        <v/>
      </c>
      <c r="AD70" s="10">
        <f t="shared" si="9"/>
        <v>40</v>
      </c>
      <c r="AE70" s="10" t="str">
        <f t="shared" si="10"/>
        <v/>
      </c>
      <c r="AF70" s="10" t="str">
        <f t="shared" si="11"/>
        <v/>
      </c>
      <c r="AG70" s="10" t="str">
        <f t="shared" si="12"/>
        <v/>
      </c>
      <c r="AH70" s="10" t="str">
        <f t="shared" si="13"/>
        <v/>
      </c>
      <c r="AI70" s="13" t="str">
        <f t="shared" si="14"/>
        <v>39</v>
      </c>
      <c r="AJ70" s="11">
        <f t="shared" si="15"/>
        <v>39</v>
      </c>
    </row>
    <row r="71" spans="1:36" x14ac:dyDescent="0.25">
      <c r="A71" s="1">
        <v>53</v>
      </c>
      <c r="B71" s="4">
        <v>48</v>
      </c>
      <c r="C71" s="9" t="s">
        <v>299</v>
      </c>
      <c r="D71" s="9" t="s">
        <v>106</v>
      </c>
      <c r="E71" s="9" t="s">
        <v>104</v>
      </c>
      <c r="F71" s="9">
        <v>1702724547</v>
      </c>
      <c r="G71" s="9" t="s">
        <v>65</v>
      </c>
      <c r="H71" s="27"/>
      <c r="I71" s="6">
        <v>7</v>
      </c>
      <c r="J71" s="6">
        <v>7</v>
      </c>
      <c r="K71" s="9">
        <v>10</v>
      </c>
      <c r="L71" s="7">
        <f t="shared" si="16"/>
        <v>40</v>
      </c>
      <c r="M71" s="8" t="str">
        <f>IF(J71=4,RANK(L71,$AA$19:$AA$323,0)+COUNTIF($AA$1:AA70,AA71),"")&amp;IF(J71=5,RANK(L71,$AB$19:$AB$323,0)+COUNTIF($AB$1:AB70,AB71),"")&amp;IF(J71=6,RANK(L71,$AC$19:$AC$323,0)+COUNTIF($AC$1:AC70,AC71),"")&amp;IF(J71=7,RANK(L71,$AD$19:$AD$323,0)+COUNTIF($AD$1:AD70,AD71),"")&amp;IF(J71=8,RANK(L71,$AE$19:$AE$323,0)+COUNTIF($AE$1:AE70,AE71),"")&amp;IF(J71=9,RANK(L71,$AF$19:$AF$323,0)+COUNTIF($AF$1:AF70,AF71),"")&amp;IF(J71=10,RANK(L71,$AG$19:$AG$323,0)+COUNTIF($AG$1:AG70,AG71),"")&amp;IF(J71=11,RANK(L71,$AH$19:$AH$323,0)+COUNTIF($AH$1:AH70,AH71),"")</f>
        <v>53</v>
      </c>
      <c r="N71" s="9" t="s">
        <v>178</v>
      </c>
      <c r="Z71" s="10" t="str">
        <f t="shared" si="5"/>
        <v/>
      </c>
      <c r="AA71" s="10" t="str">
        <f t="shared" si="6"/>
        <v/>
      </c>
      <c r="AB71" s="10" t="str">
        <f t="shared" si="7"/>
        <v/>
      </c>
      <c r="AC71" s="10" t="str">
        <f t="shared" si="8"/>
        <v/>
      </c>
      <c r="AD71" s="10">
        <f t="shared" si="9"/>
        <v>40</v>
      </c>
      <c r="AE71" s="10" t="str">
        <f t="shared" si="10"/>
        <v/>
      </c>
      <c r="AF71" s="10" t="str">
        <f t="shared" si="11"/>
        <v/>
      </c>
      <c r="AG71" s="10" t="str">
        <f t="shared" si="12"/>
        <v/>
      </c>
      <c r="AH71" s="10" t="str">
        <f t="shared" si="13"/>
        <v/>
      </c>
      <c r="AI71" s="13" t="str">
        <f t="shared" si="14"/>
        <v>39</v>
      </c>
      <c r="AJ71" s="11">
        <f t="shared" si="15"/>
        <v>39</v>
      </c>
    </row>
    <row r="72" spans="1:36" x14ac:dyDescent="0.25">
      <c r="A72" s="1">
        <v>54</v>
      </c>
      <c r="B72" s="4">
        <v>48</v>
      </c>
      <c r="C72" s="9" t="s">
        <v>300</v>
      </c>
      <c r="D72" s="9" t="s">
        <v>85</v>
      </c>
      <c r="E72" s="9" t="s">
        <v>143</v>
      </c>
      <c r="F72" s="9">
        <v>4288554385</v>
      </c>
      <c r="G72" s="9" t="s">
        <v>65</v>
      </c>
      <c r="H72" s="27"/>
      <c r="I72" s="6">
        <v>7</v>
      </c>
      <c r="J72" s="6">
        <v>7</v>
      </c>
      <c r="K72" s="9">
        <v>10</v>
      </c>
      <c r="L72" s="7">
        <f t="shared" si="16"/>
        <v>40</v>
      </c>
      <c r="M72" s="8" t="str">
        <f>IF(J72=4,RANK(L72,$AA$19:$AA$323,0)+COUNTIF($AA$1:AA71,AA72),"")&amp;IF(J72=5,RANK(L72,$AB$19:$AB$323,0)+COUNTIF($AB$1:AB71,AB72),"")&amp;IF(J72=6,RANK(L72,$AC$19:$AC$323,0)+COUNTIF($AC$1:AC71,AC72),"")&amp;IF(J72=7,RANK(L72,$AD$19:$AD$323,0)+COUNTIF($AD$1:AD71,AD72),"")&amp;IF(J72=8,RANK(L72,$AE$19:$AE$323,0)+COUNTIF($AE$1:AE71,AE72),"")&amp;IF(J72=9,RANK(L72,$AF$19:$AF$323,0)+COUNTIF($AF$1:AF71,AF72),"")&amp;IF(J72=10,RANK(L72,$AG$19:$AG$323,0)+COUNTIF($AG$1:AG71,AG72),"")&amp;IF(J72=11,RANK(L72,$AH$19:$AH$323,0)+COUNTIF($AH$1:AH71,AH72),"")</f>
        <v>54</v>
      </c>
      <c r="N72" s="9" t="s">
        <v>178</v>
      </c>
      <c r="Z72" s="10" t="str">
        <f t="shared" si="5"/>
        <v/>
      </c>
      <c r="AA72" s="10" t="str">
        <f t="shared" si="6"/>
        <v/>
      </c>
      <c r="AB72" s="10" t="str">
        <f t="shared" si="7"/>
        <v/>
      </c>
      <c r="AC72" s="10" t="str">
        <f t="shared" si="8"/>
        <v/>
      </c>
      <c r="AD72" s="10">
        <f t="shared" si="9"/>
        <v>40</v>
      </c>
      <c r="AE72" s="10" t="str">
        <f t="shared" si="10"/>
        <v/>
      </c>
      <c r="AF72" s="10" t="str">
        <f t="shared" si="11"/>
        <v/>
      </c>
      <c r="AG72" s="10" t="str">
        <f t="shared" si="12"/>
        <v/>
      </c>
      <c r="AH72" s="10" t="str">
        <f t="shared" si="13"/>
        <v/>
      </c>
      <c r="AI72" s="13" t="str">
        <f t="shared" si="14"/>
        <v>39</v>
      </c>
      <c r="AJ72" s="11">
        <f t="shared" si="15"/>
        <v>39</v>
      </c>
    </row>
    <row r="73" spans="1:36" x14ac:dyDescent="0.25">
      <c r="A73" s="1">
        <v>55</v>
      </c>
      <c r="B73" s="4">
        <v>48</v>
      </c>
      <c r="C73" s="9" t="s">
        <v>301</v>
      </c>
      <c r="D73" s="9" t="s">
        <v>103</v>
      </c>
      <c r="E73" s="9" t="s">
        <v>31</v>
      </c>
      <c r="F73" s="9">
        <v>525061263</v>
      </c>
      <c r="G73" s="9" t="s">
        <v>65</v>
      </c>
      <c r="H73" s="27"/>
      <c r="I73" s="6">
        <v>7</v>
      </c>
      <c r="J73" s="6">
        <v>7</v>
      </c>
      <c r="K73" s="9">
        <v>10</v>
      </c>
      <c r="L73" s="7">
        <f t="shared" si="16"/>
        <v>40</v>
      </c>
      <c r="M73" s="8" t="str">
        <f>IF(J73=4,RANK(L73,$AA$19:$AA$323,0)+COUNTIF($AA$1:AA72,AA73),"")&amp;IF(J73=5,RANK(L73,$AB$19:$AB$323,0)+COUNTIF($AB$1:AB72,AB73),"")&amp;IF(J73=6,RANK(L73,$AC$19:$AC$323,0)+COUNTIF($AC$1:AC72,AC73),"")&amp;IF(J73=7,RANK(L73,$AD$19:$AD$323,0)+COUNTIF($AD$1:AD72,AD73),"")&amp;IF(J73=8,RANK(L73,$AE$19:$AE$323,0)+COUNTIF($AE$1:AE72,AE73),"")&amp;IF(J73=9,RANK(L73,$AF$19:$AF$323,0)+COUNTIF($AF$1:AF72,AF73),"")&amp;IF(J73=10,RANK(L73,$AG$19:$AG$323,0)+COUNTIF($AG$1:AG72,AG73),"")&amp;IF(J73=11,RANK(L73,$AH$19:$AH$323,0)+COUNTIF($AH$1:AH72,AH73),"")</f>
        <v>55</v>
      </c>
      <c r="N73" s="9" t="s">
        <v>178</v>
      </c>
      <c r="Z73" s="10" t="str">
        <f t="shared" si="5"/>
        <v/>
      </c>
      <c r="AA73" s="10" t="str">
        <f t="shared" si="6"/>
        <v/>
      </c>
      <c r="AB73" s="10" t="str">
        <f t="shared" si="7"/>
        <v/>
      </c>
      <c r="AC73" s="10" t="str">
        <f t="shared" si="8"/>
        <v/>
      </c>
      <c r="AD73" s="10">
        <f t="shared" si="9"/>
        <v>40</v>
      </c>
      <c r="AE73" s="10" t="str">
        <f t="shared" si="10"/>
        <v/>
      </c>
      <c r="AF73" s="10" t="str">
        <f t="shared" si="11"/>
        <v/>
      </c>
      <c r="AG73" s="10" t="str">
        <f t="shared" si="12"/>
        <v/>
      </c>
      <c r="AH73" s="10" t="str">
        <f t="shared" si="13"/>
        <v/>
      </c>
      <c r="AI73" s="13" t="str">
        <f t="shared" si="14"/>
        <v>39</v>
      </c>
      <c r="AJ73" s="11">
        <f t="shared" si="15"/>
        <v>39</v>
      </c>
    </row>
    <row r="74" spans="1:36" x14ac:dyDescent="0.25">
      <c r="A74" s="1">
        <v>56</v>
      </c>
      <c r="B74" s="4">
        <v>48</v>
      </c>
      <c r="C74" s="9" t="s">
        <v>302</v>
      </c>
      <c r="D74" s="9" t="s">
        <v>87</v>
      </c>
      <c r="E74" s="9" t="s">
        <v>151</v>
      </c>
      <c r="F74" s="9">
        <v>1235984718</v>
      </c>
      <c r="G74" s="9" t="s">
        <v>35</v>
      </c>
      <c r="H74" s="27"/>
      <c r="I74" s="6">
        <v>7</v>
      </c>
      <c r="J74" s="6">
        <v>7</v>
      </c>
      <c r="K74" s="9">
        <v>9</v>
      </c>
      <c r="L74" s="7">
        <f t="shared" si="16"/>
        <v>36</v>
      </c>
      <c r="M74" s="8" t="str">
        <f>IF(J74=4,RANK(L74,$AA$19:$AA$323,0)+COUNTIF($AA$1:AA73,AA74),"")&amp;IF(J74=5,RANK(L74,$AB$19:$AB$323,0)+COUNTIF($AB$1:AB73,AB74),"")&amp;IF(J74=6,RANK(L74,$AC$19:$AC$323,0)+COUNTIF($AC$1:AC73,AC74),"")&amp;IF(J74=7,RANK(L74,$AD$19:$AD$323,0)+COUNTIF($AD$1:AD73,AD74),"")&amp;IF(J74=8,RANK(L74,$AE$19:$AE$323,0)+COUNTIF($AE$1:AE73,AE74),"")&amp;IF(J74=9,RANK(L74,$AF$19:$AF$323,0)+COUNTIF($AF$1:AF73,AF74),"")&amp;IF(J74=10,RANK(L74,$AG$19:$AG$323,0)+COUNTIF($AG$1:AG73,AG74),"")&amp;IF(J74=11,RANK(L74,$AH$19:$AH$323,0)+COUNTIF($AH$1:AH73,AH74),"")</f>
        <v>56</v>
      </c>
      <c r="N74" s="9" t="s">
        <v>178</v>
      </c>
      <c r="Z74" s="10" t="str">
        <f t="shared" si="5"/>
        <v/>
      </c>
      <c r="AA74" s="10" t="str">
        <f t="shared" si="6"/>
        <v/>
      </c>
      <c r="AB74" s="10" t="str">
        <f t="shared" si="7"/>
        <v/>
      </c>
      <c r="AC74" s="10" t="str">
        <f t="shared" si="8"/>
        <v/>
      </c>
      <c r="AD74" s="10">
        <f t="shared" si="9"/>
        <v>36</v>
      </c>
      <c r="AE74" s="10" t="str">
        <f t="shared" si="10"/>
        <v/>
      </c>
      <c r="AF74" s="10" t="str">
        <f t="shared" si="11"/>
        <v/>
      </c>
      <c r="AG74" s="10" t="str">
        <f t="shared" si="12"/>
        <v/>
      </c>
      <c r="AH74" s="10" t="str">
        <f t="shared" si="13"/>
        <v/>
      </c>
      <c r="AI74" s="13" t="str">
        <f t="shared" si="14"/>
        <v>56</v>
      </c>
      <c r="AJ74" s="11">
        <f t="shared" si="15"/>
        <v>56</v>
      </c>
    </row>
    <row r="75" spans="1:36" x14ac:dyDescent="0.25">
      <c r="A75" s="1">
        <v>57</v>
      </c>
      <c r="B75" s="4">
        <v>48</v>
      </c>
      <c r="C75" s="9" t="s">
        <v>303</v>
      </c>
      <c r="D75" s="9" t="s">
        <v>114</v>
      </c>
      <c r="E75" s="9" t="s">
        <v>34</v>
      </c>
      <c r="F75" s="9">
        <v>1818065599</v>
      </c>
      <c r="G75" s="9" t="s">
        <v>35</v>
      </c>
      <c r="H75" s="27"/>
      <c r="I75" s="6">
        <v>7</v>
      </c>
      <c r="J75" s="6">
        <v>7</v>
      </c>
      <c r="K75" s="9">
        <v>9</v>
      </c>
      <c r="L75" s="7">
        <f t="shared" si="16"/>
        <v>36</v>
      </c>
      <c r="M75" s="8" t="str">
        <f>IF(J75=4,RANK(L75,$AA$19:$AA$323,0)+COUNTIF($AA$1:AA74,AA75),"")&amp;IF(J75=5,RANK(L75,$AB$19:$AB$323,0)+COUNTIF($AB$1:AB74,AB75),"")&amp;IF(J75=6,RANK(L75,$AC$19:$AC$323,0)+COUNTIF($AC$1:AC74,AC75),"")&amp;IF(J75=7,RANK(L75,$AD$19:$AD$323,0)+COUNTIF($AD$1:AD74,AD75),"")&amp;IF(J75=8,RANK(L75,$AE$19:$AE$323,0)+COUNTIF($AE$1:AE74,AE75),"")&amp;IF(J75=9,RANK(L75,$AF$19:$AF$323,0)+COUNTIF($AF$1:AF74,AF75),"")&amp;IF(J75=10,RANK(L75,$AG$19:$AG$323,0)+COUNTIF($AG$1:AG74,AG75),"")&amp;IF(J75=11,RANK(L75,$AH$19:$AH$323,0)+COUNTIF($AH$1:AH74,AH75),"")</f>
        <v>57</v>
      </c>
      <c r="N75" s="9" t="s">
        <v>178</v>
      </c>
      <c r="Z75" s="10" t="str">
        <f t="shared" si="5"/>
        <v/>
      </c>
      <c r="AA75" s="10" t="str">
        <f t="shared" si="6"/>
        <v/>
      </c>
      <c r="AB75" s="10" t="str">
        <f t="shared" si="7"/>
        <v/>
      </c>
      <c r="AC75" s="10" t="str">
        <f t="shared" si="8"/>
        <v/>
      </c>
      <c r="AD75" s="10">
        <f t="shared" si="9"/>
        <v>36</v>
      </c>
      <c r="AE75" s="10" t="str">
        <f t="shared" si="10"/>
        <v/>
      </c>
      <c r="AF75" s="10" t="str">
        <f t="shared" si="11"/>
        <v/>
      </c>
      <c r="AG75" s="10" t="str">
        <f t="shared" si="12"/>
        <v/>
      </c>
      <c r="AH75" s="10" t="str">
        <f t="shared" si="13"/>
        <v/>
      </c>
      <c r="AI75" s="13" t="str">
        <f t="shared" si="14"/>
        <v>56</v>
      </c>
      <c r="AJ75" s="11">
        <f t="shared" si="15"/>
        <v>56</v>
      </c>
    </row>
    <row r="76" spans="1:36" x14ac:dyDescent="0.25">
      <c r="A76" s="1">
        <v>58</v>
      </c>
      <c r="B76" s="4">
        <v>48</v>
      </c>
      <c r="C76" s="9" t="s">
        <v>304</v>
      </c>
      <c r="D76" s="9" t="s">
        <v>94</v>
      </c>
      <c r="E76" s="9" t="s">
        <v>31</v>
      </c>
      <c r="F76" s="9">
        <v>2196361684</v>
      </c>
      <c r="G76" s="9" t="s">
        <v>65</v>
      </c>
      <c r="H76" s="27"/>
      <c r="I76" s="6">
        <v>7</v>
      </c>
      <c r="J76" s="6">
        <v>7</v>
      </c>
      <c r="K76" s="9">
        <v>9</v>
      </c>
      <c r="L76" s="7">
        <f t="shared" si="16"/>
        <v>36</v>
      </c>
      <c r="M76" s="8" t="str">
        <f>IF(J76=4,RANK(L76,$AA$19:$AA$323,0)+COUNTIF($AA$1:AA75,AA76),"")&amp;IF(J76=5,RANK(L76,$AB$19:$AB$323,0)+COUNTIF($AB$1:AB75,AB76),"")&amp;IF(J76=6,RANK(L76,$AC$19:$AC$323,0)+COUNTIF($AC$1:AC75,AC76),"")&amp;IF(J76=7,RANK(L76,$AD$19:$AD$323,0)+COUNTIF($AD$1:AD75,AD76),"")&amp;IF(J76=8,RANK(L76,$AE$19:$AE$323,0)+COUNTIF($AE$1:AE75,AE76),"")&amp;IF(J76=9,RANK(L76,$AF$19:$AF$323,0)+COUNTIF($AF$1:AF75,AF76),"")&amp;IF(J76=10,RANK(L76,$AG$19:$AG$323,0)+COUNTIF($AG$1:AG75,AG76),"")&amp;IF(J76=11,RANK(L76,$AH$19:$AH$323,0)+COUNTIF($AH$1:AH75,AH76),"")</f>
        <v>58</v>
      </c>
      <c r="N76" s="9" t="s">
        <v>178</v>
      </c>
      <c r="Z76" s="10" t="str">
        <f t="shared" si="5"/>
        <v/>
      </c>
      <c r="AA76" s="10" t="str">
        <f t="shared" si="6"/>
        <v/>
      </c>
      <c r="AB76" s="10" t="str">
        <f t="shared" si="7"/>
        <v/>
      </c>
      <c r="AC76" s="10" t="str">
        <f t="shared" si="8"/>
        <v/>
      </c>
      <c r="AD76" s="10">
        <f t="shared" si="9"/>
        <v>36</v>
      </c>
      <c r="AE76" s="10" t="str">
        <f t="shared" si="10"/>
        <v/>
      </c>
      <c r="AF76" s="10" t="str">
        <f t="shared" si="11"/>
        <v/>
      </c>
      <c r="AG76" s="10" t="str">
        <f t="shared" si="12"/>
        <v/>
      </c>
      <c r="AH76" s="10" t="str">
        <f t="shared" si="13"/>
        <v/>
      </c>
      <c r="AI76" s="13" t="str">
        <f t="shared" si="14"/>
        <v>56</v>
      </c>
      <c r="AJ76" s="11">
        <f t="shared" si="15"/>
        <v>56</v>
      </c>
    </row>
    <row r="77" spans="1:36" x14ac:dyDescent="0.25">
      <c r="A77" s="1">
        <v>59</v>
      </c>
      <c r="B77" s="4">
        <v>48</v>
      </c>
      <c r="C77" s="9" t="s">
        <v>305</v>
      </c>
      <c r="D77" s="9" t="s">
        <v>40</v>
      </c>
      <c r="E77" s="9" t="s">
        <v>148</v>
      </c>
      <c r="F77" s="9">
        <v>1198532988</v>
      </c>
      <c r="G77" s="9" t="s">
        <v>35</v>
      </c>
      <c r="H77" s="27"/>
      <c r="I77" s="6">
        <v>7</v>
      </c>
      <c r="J77" s="6">
        <v>7</v>
      </c>
      <c r="K77" s="9">
        <v>9</v>
      </c>
      <c r="L77" s="7">
        <f t="shared" si="16"/>
        <v>36</v>
      </c>
      <c r="M77" s="8" t="str">
        <f>IF(J77=4,RANK(L77,$AA$19:$AA$323,0)+COUNTIF($AA$1:AA76,AA77),"")&amp;IF(J77=5,RANK(L77,$AB$19:$AB$323,0)+COUNTIF($AB$1:AB76,AB77),"")&amp;IF(J77=6,RANK(L77,$AC$19:$AC$323,0)+COUNTIF($AC$1:AC76,AC77),"")&amp;IF(J77=7,RANK(L77,$AD$19:$AD$323,0)+COUNTIF($AD$1:AD76,AD77),"")&amp;IF(J77=8,RANK(L77,$AE$19:$AE$323,0)+COUNTIF($AE$1:AE76,AE77),"")&amp;IF(J77=9,RANK(L77,$AF$19:$AF$323,0)+COUNTIF($AF$1:AF76,AF77),"")&amp;IF(J77=10,RANK(L77,$AG$19:$AG$323,0)+COUNTIF($AG$1:AG76,AG77),"")&amp;IF(J77=11,RANK(L77,$AH$19:$AH$323,0)+COUNTIF($AH$1:AH76,AH77),"")</f>
        <v>59</v>
      </c>
      <c r="N77" s="9" t="s">
        <v>178</v>
      </c>
      <c r="Z77" s="10" t="str">
        <f t="shared" si="5"/>
        <v/>
      </c>
      <c r="AA77" s="10" t="str">
        <f t="shared" si="6"/>
        <v/>
      </c>
      <c r="AB77" s="10" t="str">
        <f t="shared" si="7"/>
        <v/>
      </c>
      <c r="AC77" s="10" t="str">
        <f t="shared" si="8"/>
        <v/>
      </c>
      <c r="AD77" s="10">
        <f t="shared" si="9"/>
        <v>36</v>
      </c>
      <c r="AE77" s="10" t="str">
        <f t="shared" si="10"/>
        <v/>
      </c>
      <c r="AF77" s="10" t="str">
        <f t="shared" si="11"/>
        <v/>
      </c>
      <c r="AG77" s="10" t="str">
        <f t="shared" si="12"/>
        <v/>
      </c>
      <c r="AH77" s="10" t="str">
        <f t="shared" si="13"/>
        <v/>
      </c>
      <c r="AI77" s="13" t="str">
        <f t="shared" si="14"/>
        <v>56</v>
      </c>
      <c r="AJ77" s="11">
        <f t="shared" si="15"/>
        <v>56</v>
      </c>
    </row>
    <row r="78" spans="1:36" x14ac:dyDescent="0.25">
      <c r="A78" s="1">
        <v>60</v>
      </c>
      <c r="B78" s="4">
        <v>48</v>
      </c>
      <c r="C78" s="9" t="s">
        <v>306</v>
      </c>
      <c r="D78" s="9" t="s">
        <v>40</v>
      </c>
      <c r="E78" s="9" t="s">
        <v>54</v>
      </c>
      <c r="F78" s="9">
        <v>2347063224</v>
      </c>
      <c r="G78" s="9" t="s">
        <v>35</v>
      </c>
      <c r="H78" s="27"/>
      <c r="I78" s="6">
        <v>7</v>
      </c>
      <c r="J78" s="6">
        <v>7</v>
      </c>
      <c r="K78" s="9">
        <v>8</v>
      </c>
      <c r="L78" s="7">
        <f t="shared" si="16"/>
        <v>32</v>
      </c>
      <c r="M78" s="8" t="str">
        <f>IF(J78=4,RANK(L78,$AA$19:$AA$323,0)+COUNTIF($AA$1:AA77,AA78),"")&amp;IF(J78=5,RANK(L78,$AB$19:$AB$323,0)+COUNTIF($AB$1:AB77,AB78),"")&amp;IF(J78=6,RANK(L78,$AC$19:$AC$323,0)+COUNTIF($AC$1:AC77,AC78),"")&amp;IF(J78=7,RANK(L78,$AD$19:$AD$323,0)+COUNTIF($AD$1:AD77,AD78),"")&amp;IF(J78=8,RANK(L78,$AE$19:$AE$323,0)+COUNTIF($AE$1:AE77,AE78),"")&amp;IF(J78=9,RANK(L78,$AF$19:$AF$323,0)+COUNTIF($AF$1:AF77,AF78),"")&amp;IF(J78=10,RANK(L78,$AG$19:$AG$323,0)+COUNTIF($AG$1:AG77,AG78),"")&amp;IF(J78=11,RANK(L78,$AH$19:$AH$323,0)+COUNTIF($AH$1:AH77,AH78),"")</f>
        <v>60</v>
      </c>
      <c r="N78" s="9" t="s">
        <v>178</v>
      </c>
      <c r="Z78" s="10" t="str">
        <f t="shared" si="5"/>
        <v/>
      </c>
      <c r="AA78" s="10" t="str">
        <f t="shared" si="6"/>
        <v/>
      </c>
      <c r="AB78" s="10" t="str">
        <f t="shared" si="7"/>
        <v/>
      </c>
      <c r="AC78" s="10" t="str">
        <f t="shared" si="8"/>
        <v/>
      </c>
      <c r="AD78" s="10">
        <f t="shared" si="9"/>
        <v>32</v>
      </c>
      <c r="AE78" s="10" t="str">
        <f t="shared" si="10"/>
        <v/>
      </c>
      <c r="AF78" s="10" t="str">
        <f t="shared" si="11"/>
        <v/>
      </c>
      <c r="AG78" s="10" t="str">
        <f t="shared" si="12"/>
        <v/>
      </c>
      <c r="AH78" s="10" t="str">
        <f t="shared" si="13"/>
        <v/>
      </c>
      <c r="AI78" s="13" t="str">
        <f t="shared" si="14"/>
        <v>60</v>
      </c>
      <c r="AJ78" s="11">
        <f t="shared" si="15"/>
        <v>60</v>
      </c>
    </row>
    <row r="79" spans="1:36" x14ac:dyDescent="0.25">
      <c r="A79" s="1">
        <v>61</v>
      </c>
      <c r="B79" s="4">
        <v>48</v>
      </c>
      <c r="C79" s="9" t="s">
        <v>307</v>
      </c>
      <c r="D79" s="9" t="s">
        <v>69</v>
      </c>
      <c r="E79" s="9" t="s">
        <v>31</v>
      </c>
      <c r="F79" s="9">
        <v>1934360939</v>
      </c>
      <c r="G79" s="9" t="s">
        <v>35</v>
      </c>
      <c r="H79" s="27"/>
      <c r="I79" s="6">
        <v>7</v>
      </c>
      <c r="J79" s="6">
        <v>7</v>
      </c>
      <c r="K79" s="9">
        <v>8</v>
      </c>
      <c r="L79" s="7">
        <f t="shared" si="16"/>
        <v>32</v>
      </c>
      <c r="M79" s="8" t="str">
        <f>IF(J79=4,RANK(L79,$AA$19:$AA$323,0)+COUNTIF($AA$1:AA78,AA79),"")&amp;IF(J79=5,RANK(L79,$AB$19:$AB$323,0)+COUNTIF($AB$1:AB78,AB79),"")&amp;IF(J79=6,RANK(L79,$AC$19:$AC$323,0)+COUNTIF($AC$1:AC78,AC79),"")&amp;IF(J79=7,RANK(L79,$AD$19:$AD$323,0)+COUNTIF($AD$1:AD78,AD79),"")&amp;IF(J79=8,RANK(L79,$AE$19:$AE$323,0)+COUNTIF($AE$1:AE78,AE79),"")&amp;IF(J79=9,RANK(L79,$AF$19:$AF$323,0)+COUNTIF($AF$1:AF78,AF79),"")&amp;IF(J79=10,RANK(L79,$AG$19:$AG$323,0)+COUNTIF($AG$1:AG78,AG79),"")&amp;IF(J79=11,RANK(L79,$AH$19:$AH$323,0)+COUNTIF($AH$1:AH78,AH79),"")</f>
        <v>61</v>
      </c>
      <c r="N79" s="9" t="s">
        <v>178</v>
      </c>
      <c r="Z79" s="10" t="str">
        <f t="shared" si="5"/>
        <v/>
      </c>
      <c r="AA79" s="10" t="str">
        <f t="shared" si="6"/>
        <v/>
      </c>
      <c r="AB79" s="10" t="str">
        <f t="shared" si="7"/>
        <v/>
      </c>
      <c r="AC79" s="10" t="str">
        <f t="shared" si="8"/>
        <v/>
      </c>
      <c r="AD79" s="10">
        <f t="shared" si="9"/>
        <v>32</v>
      </c>
      <c r="AE79" s="10" t="str">
        <f t="shared" si="10"/>
        <v/>
      </c>
      <c r="AF79" s="10" t="str">
        <f t="shared" si="11"/>
        <v/>
      </c>
      <c r="AG79" s="10" t="str">
        <f t="shared" si="12"/>
        <v/>
      </c>
      <c r="AH79" s="10" t="str">
        <f t="shared" si="13"/>
        <v/>
      </c>
      <c r="AI79" s="13" t="str">
        <f t="shared" si="14"/>
        <v>60</v>
      </c>
      <c r="AJ79" s="11">
        <f t="shared" si="15"/>
        <v>60</v>
      </c>
    </row>
    <row r="80" spans="1:36" x14ac:dyDescent="0.25">
      <c r="A80" s="1">
        <v>62</v>
      </c>
      <c r="B80" s="4">
        <v>48</v>
      </c>
      <c r="C80" s="9" t="s">
        <v>308</v>
      </c>
      <c r="D80" s="9" t="s">
        <v>101</v>
      </c>
      <c r="E80" s="9" t="s">
        <v>70</v>
      </c>
      <c r="F80" s="9">
        <v>2812657762</v>
      </c>
      <c r="G80" s="9" t="s">
        <v>35</v>
      </c>
      <c r="H80" s="27"/>
      <c r="I80" s="6">
        <v>7</v>
      </c>
      <c r="J80" s="6">
        <v>7</v>
      </c>
      <c r="K80" s="9">
        <v>7</v>
      </c>
      <c r="L80" s="7">
        <f t="shared" si="16"/>
        <v>28</v>
      </c>
      <c r="M80" s="8" t="str">
        <f>IF(J80=4,RANK(L80,$AA$19:$AA$323,0)+COUNTIF($AA$1:AA79,AA80),"")&amp;IF(J80=5,RANK(L80,$AB$19:$AB$323,0)+COUNTIF($AB$1:AB79,AB80),"")&amp;IF(J80=6,RANK(L80,$AC$19:$AC$323,0)+COUNTIF($AC$1:AC79,AC80),"")&amp;IF(J80=7,RANK(L80,$AD$19:$AD$323,0)+COUNTIF($AD$1:AD79,AD80),"")&amp;IF(J80=8,RANK(L80,$AE$19:$AE$323,0)+COUNTIF($AE$1:AE79,AE80),"")&amp;IF(J80=9,RANK(L80,$AF$19:$AF$323,0)+COUNTIF($AF$1:AF79,AF80),"")&amp;IF(J80=10,RANK(L80,$AG$19:$AG$323,0)+COUNTIF($AG$1:AG79,AG80),"")&amp;IF(J80=11,RANK(L80,$AH$19:$AH$323,0)+COUNTIF($AH$1:AH79,AH80),"")</f>
        <v>62</v>
      </c>
      <c r="N80" s="9" t="s">
        <v>178</v>
      </c>
      <c r="Z80" s="10" t="str">
        <f t="shared" si="5"/>
        <v/>
      </c>
      <c r="AA80" s="10" t="str">
        <f t="shared" si="6"/>
        <v/>
      </c>
      <c r="AB80" s="10" t="str">
        <f t="shared" si="7"/>
        <v/>
      </c>
      <c r="AC80" s="10" t="str">
        <f t="shared" si="8"/>
        <v/>
      </c>
      <c r="AD80" s="10">
        <f t="shared" si="9"/>
        <v>28</v>
      </c>
      <c r="AE80" s="10" t="str">
        <f t="shared" si="10"/>
        <v/>
      </c>
      <c r="AF80" s="10" t="str">
        <f t="shared" si="11"/>
        <v/>
      </c>
      <c r="AG80" s="10" t="str">
        <f t="shared" si="12"/>
        <v/>
      </c>
      <c r="AH80" s="10" t="str">
        <f t="shared" si="13"/>
        <v/>
      </c>
      <c r="AI80" s="13" t="str">
        <f t="shared" si="14"/>
        <v>62</v>
      </c>
      <c r="AJ80" s="11">
        <f t="shared" si="15"/>
        <v>62</v>
      </c>
    </row>
    <row r="81" spans="1:36" x14ac:dyDescent="0.25">
      <c r="A81" s="1">
        <v>63</v>
      </c>
      <c r="B81" s="4">
        <v>48</v>
      </c>
      <c r="C81" s="9" t="s">
        <v>309</v>
      </c>
      <c r="D81" s="9" t="s">
        <v>89</v>
      </c>
      <c r="E81" s="9" t="s">
        <v>188</v>
      </c>
      <c r="F81" s="9">
        <v>3062873478</v>
      </c>
      <c r="G81" s="9" t="s">
        <v>65</v>
      </c>
      <c r="H81" s="27"/>
      <c r="I81" s="6">
        <v>7</v>
      </c>
      <c r="J81" s="6">
        <v>7</v>
      </c>
      <c r="K81" s="9">
        <v>7</v>
      </c>
      <c r="L81" s="7">
        <f t="shared" si="16"/>
        <v>28</v>
      </c>
      <c r="M81" s="8" t="str">
        <f>IF(J81=4,RANK(L81,$AA$19:$AA$323,0)+COUNTIF($AA$1:AA80,AA81),"")&amp;IF(J81=5,RANK(L81,$AB$19:$AB$323,0)+COUNTIF($AB$1:AB80,AB81),"")&amp;IF(J81=6,RANK(L81,$AC$19:$AC$323,0)+COUNTIF($AC$1:AC80,AC81),"")&amp;IF(J81=7,RANK(L81,$AD$19:$AD$323,0)+COUNTIF($AD$1:AD80,AD81),"")&amp;IF(J81=8,RANK(L81,$AE$19:$AE$323,0)+COUNTIF($AE$1:AE80,AE81),"")&amp;IF(J81=9,RANK(L81,$AF$19:$AF$323,0)+COUNTIF($AF$1:AF80,AF81),"")&amp;IF(J81=10,RANK(L81,$AG$19:$AG$323,0)+COUNTIF($AG$1:AG80,AG81),"")&amp;IF(J81=11,RANK(L81,$AH$19:$AH$323,0)+COUNTIF($AH$1:AH80,AH81),"")</f>
        <v>63</v>
      </c>
      <c r="N81" s="9" t="s">
        <v>178</v>
      </c>
      <c r="Z81" s="10" t="str">
        <f t="shared" si="5"/>
        <v/>
      </c>
      <c r="AA81" s="10" t="str">
        <f t="shared" si="6"/>
        <v/>
      </c>
      <c r="AB81" s="10" t="str">
        <f t="shared" si="7"/>
        <v/>
      </c>
      <c r="AC81" s="10" t="str">
        <f t="shared" si="8"/>
        <v/>
      </c>
      <c r="AD81" s="10">
        <f t="shared" si="9"/>
        <v>28</v>
      </c>
      <c r="AE81" s="10" t="str">
        <f t="shared" si="10"/>
        <v/>
      </c>
      <c r="AF81" s="10" t="str">
        <f t="shared" si="11"/>
        <v/>
      </c>
      <c r="AG81" s="10" t="str">
        <f t="shared" si="12"/>
        <v/>
      </c>
      <c r="AH81" s="10" t="str">
        <f t="shared" si="13"/>
        <v/>
      </c>
      <c r="AI81" s="13" t="str">
        <f t="shared" si="14"/>
        <v>62</v>
      </c>
      <c r="AJ81" s="11">
        <f t="shared" si="15"/>
        <v>62</v>
      </c>
    </row>
    <row r="82" spans="1:36" x14ac:dyDescent="0.25">
      <c r="A82" s="1">
        <v>64</v>
      </c>
      <c r="B82" s="4">
        <v>48</v>
      </c>
      <c r="C82" s="9" t="s">
        <v>310</v>
      </c>
      <c r="D82" s="9" t="s">
        <v>89</v>
      </c>
      <c r="E82" s="9" t="s">
        <v>31</v>
      </c>
      <c r="F82" s="9">
        <v>666345625</v>
      </c>
      <c r="G82" s="9" t="s">
        <v>35</v>
      </c>
      <c r="H82" s="27"/>
      <c r="I82" s="6">
        <v>7</v>
      </c>
      <c r="J82" s="6">
        <v>7</v>
      </c>
      <c r="K82" s="9">
        <v>7</v>
      </c>
      <c r="L82" s="7">
        <f t="shared" si="16"/>
        <v>28</v>
      </c>
      <c r="M82" s="8" t="str">
        <f>IF(J82=4,RANK(L82,$AA$19:$AA$323,0)+COUNTIF($AA$1:AA81,AA82),"")&amp;IF(J82=5,RANK(L82,$AB$19:$AB$323,0)+COUNTIF($AB$1:AB81,AB82),"")&amp;IF(J82=6,RANK(L82,$AC$19:$AC$323,0)+COUNTIF($AC$1:AC81,AC82),"")&amp;IF(J82=7,RANK(L82,$AD$19:$AD$323,0)+COUNTIF($AD$1:AD81,AD82),"")&amp;IF(J82=8,RANK(L82,$AE$19:$AE$323,0)+COUNTIF($AE$1:AE81,AE82),"")&amp;IF(J82=9,RANK(L82,$AF$19:$AF$323,0)+COUNTIF($AF$1:AF81,AF82),"")&amp;IF(J82=10,RANK(L82,$AG$19:$AG$323,0)+COUNTIF($AG$1:AG81,AG82),"")&amp;IF(J82=11,RANK(L82,$AH$19:$AH$323,0)+COUNTIF($AH$1:AH81,AH82),"")</f>
        <v>64</v>
      </c>
      <c r="N82" s="9" t="s">
        <v>178</v>
      </c>
      <c r="Z82" s="10" t="str">
        <f t="shared" si="5"/>
        <v/>
      </c>
      <c r="AA82" s="10" t="str">
        <f t="shared" si="6"/>
        <v/>
      </c>
      <c r="AB82" s="10" t="str">
        <f t="shared" si="7"/>
        <v/>
      </c>
      <c r="AC82" s="10" t="str">
        <f t="shared" si="8"/>
        <v/>
      </c>
      <c r="AD82" s="10">
        <f t="shared" si="9"/>
        <v>28</v>
      </c>
      <c r="AE82" s="10" t="str">
        <f t="shared" si="10"/>
        <v/>
      </c>
      <c r="AF82" s="10" t="str">
        <f t="shared" si="11"/>
        <v/>
      </c>
      <c r="AG82" s="10" t="str">
        <f t="shared" si="12"/>
        <v/>
      </c>
      <c r="AH82" s="10" t="str">
        <f t="shared" si="13"/>
        <v/>
      </c>
      <c r="AI82" s="13" t="str">
        <f t="shared" si="14"/>
        <v>62</v>
      </c>
      <c r="AJ82" s="11">
        <f t="shared" si="15"/>
        <v>62</v>
      </c>
    </row>
    <row r="83" spans="1:36" x14ac:dyDescent="0.25">
      <c r="A83" s="1">
        <v>65</v>
      </c>
      <c r="B83" s="4">
        <v>48</v>
      </c>
      <c r="C83" s="9" t="s">
        <v>311</v>
      </c>
      <c r="D83" s="9" t="s">
        <v>154</v>
      </c>
      <c r="E83" s="9" t="s">
        <v>104</v>
      </c>
      <c r="F83" s="9">
        <v>1804236001</v>
      </c>
      <c r="G83" s="9" t="s">
        <v>65</v>
      </c>
      <c r="H83" s="27"/>
      <c r="I83" s="6">
        <v>7</v>
      </c>
      <c r="J83" s="6">
        <v>7</v>
      </c>
      <c r="K83" s="9">
        <v>5</v>
      </c>
      <c r="L83" s="7">
        <f t="shared" si="16"/>
        <v>20</v>
      </c>
      <c r="M83" s="8" t="str">
        <f>IF(J83=4,RANK(L83,$AA$19:$AA$323,0)+COUNTIF($AA$1:AA82,AA83),"")&amp;IF(J83=5,RANK(L83,$AB$19:$AB$323,0)+COUNTIF($AB$1:AB82,AB83),"")&amp;IF(J83=6,RANK(L83,$AC$19:$AC$323,0)+COUNTIF($AC$1:AC82,AC83),"")&amp;IF(J83=7,RANK(L83,$AD$19:$AD$323,0)+COUNTIF($AD$1:AD82,AD83),"")&amp;IF(J83=8,RANK(L83,$AE$19:$AE$323,0)+COUNTIF($AE$1:AE82,AE83),"")&amp;IF(J83=9,RANK(L83,$AF$19:$AF$323,0)+COUNTIF($AF$1:AF82,AF83),"")&amp;IF(J83=10,RANK(L83,$AG$19:$AG$323,0)+COUNTIF($AG$1:AG82,AG83),"")&amp;IF(J83=11,RANK(L83,$AH$19:$AH$323,0)+COUNTIF($AH$1:AH82,AH83),"")</f>
        <v>65</v>
      </c>
      <c r="N83" s="9" t="s">
        <v>178</v>
      </c>
      <c r="Z83" s="10" t="str">
        <f t="shared" si="5"/>
        <v/>
      </c>
      <c r="AA83" s="10" t="str">
        <f t="shared" si="6"/>
        <v/>
      </c>
      <c r="AB83" s="10" t="str">
        <f t="shared" si="7"/>
        <v/>
      </c>
      <c r="AC83" s="10" t="str">
        <f t="shared" si="8"/>
        <v/>
      </c>
      <c r="AD83" s="10">
        <f t="shared" si="9"/>
        <v>20</v>
      </c>
      <c r="AE83" s="10" t="str">
        <f t="shared" si="10"/>
        <v/>
      </c>
      <c r="AF83" s="10" t="str">
        <f t="shared" si="11"/>
        <v/>
      </c>
      <c r="AG83" s="10" t="str">
        <f t="shared" si="12"/>
        <v/>
      </c>
      <c r="AH83" s="10" t="str">
        <f t="shared" si="13"/>
        <v/>
      </c>
      <c r="AI83" s="13" t="str">
        <f t="shared" si="14"/>
        <v>65</v>
      </c>
      <c r="AJ83" s="11">
        <f t="shared" si="15"/>
        <v>65</v>
      </c>
    </row>
    <row r="84" spans="1:36" x14ac:dyDescent="0.25">
      <c r="A84" s="1">
        <v>66</v>
      </c>
      <c r="B84" s="4">
        <v>48</v>
      </c>
      <c r="C84" s="9" t="s">
        <v>312</v>
      </c>
      <c r="D84" s="9" t="s">
        <v>313</v>
      </c>
      <c r="E84" s="9" t="s">
        <v>31</v>
      </c>
      <c r="F84" s="9">
        <v>768042058</v>
      </c>
      <c r="G84" s="9" t="s">
        <v>35</v>
      </c>
      <c r="H84" s="27"/>
      <c r="I84" s="6">
        <v>7</v>
      </c>
      <c r="J84" s="6">
        <v>7</v>
      </c>
      <c r="K84" s="9">
        <v>4</v>
      </c>
      <c r="L84" s="7">
        <f t="shared" si="16"/>
        <v>16</v>
      </c>
      <c r="M84" s="8" t="str">
        <f>IF(J84=4,RANK(L84,$AA$19:$AA$323,0)+COUNTIF($AA$1:AA83,AA84),"")&amp;IF(J84=5,RANK(L84,$AB$19:$AB$323,0)+COUNTIF($AB$1:AB83,AB84),"")&amp;IF(J84=6,RANK(L84,$AC$19:$AC$323,0)+COUNTIF($AC$1:AC83,AC84),"")&amp;IF(J84=7,RANK(L84,$AD$19:$AD$323,0)+COUNTIF($AD$1:AD83,AD84),"")&amp;IF(J84=8,RANK(L84,$AE$19:$AE$323,0)+COUNTIF($AE$1:AE83,AE84),"")&amp;IF(J84=9,RANK(L84,$AF$19:$AF$323,0)+COUNTIF($AF$1:AF83,AF84),"")&amp;IF(J84=10,RANK(L84,$AG$19:$AG$323,0)+COUNTIF($AG$1:AG83,AG84),"")&amp;IF(J84=11,RANK(L84,$AH$19:$AH$323,0)+COUNTIF($AH$1:AH83,AH84),"")</f>
        <v>66</v>
      </c>
      <c r="N84" s="9" t="s">
        <v>178</v>
      </c>
      <c r="Z84" s="10" t="str">
        <f t="shared" ref="Z84:Z107" si="17">IF(N84="победитель",1+J84,IF(N84="призер",100+J84,""))</f>
        <v/>
      </c>
      <c r="AA84" s="10" t="str">
        <f t="shared" ref="AA84:AA107" si="18">IF(J84=4,L84,"")</f>
        <v/>
      </c>
      <c r="AB84" s="10" t="str">
        <f t="shared" ref="AB84:AB107" si="19">IF(J84=5,L84,"")</f>
        <v/>
      </c>
      <c r="AC84" s="10" t="str">
        <f t="shared" ref="AC84:AC107" si="20">IF(J84=6,L84,"")</f>
        <v/>
      </c>
      <c r="AD84" s="10">
        <f t="shared" ref="AD84:AD107" si="21">IF(J84=7,L84,"")</f>
        <v>16</v>
      </c>
      <c r="AE84" s="10" t="str">
        <f t="shared" ref="AE84:AE107" si="22">IF(J84=8,L84,"")</f>
        <v/>
      </c>
      <c r="AF84" s="10" t="str">
        <f t="shared" ref="AF84:AF107" si="23">IF(J84=9,L84,"")</f>
        <v/>
      </c>
      <c r="AG84" s="10" t="str">
        <f t="shared" ref="AG84:AG107" si="24">IF(J84=10,L84,"")</f>
        <v/>
      </c>
      <c r="AH84" s="10" t="str">
        <f t="shared" ref="AH84:AH107" si="25">IF(J84=11,L84,"")</f>
        <v/>
      </c>
      <c r="AI84" s="13" t="str">
        <f t="shared" ref="AI84:AI107" si="26">IF(J84=4,RANK(L84,$AA$19:$AA$323,0),"")&amp;IF(J84=5,RANK(L84,$AB$19:$AB$323,0),"")&amp;IF(J84=6,RANK(L84,$AC$19:$AC$323,0),"")&amp;IF(J84=7,RANK(L84,$AD$19:$AD$323,0),"")&amp;IF(J84=8,RANK(L84,$AE$19:$AE$323,0),"")&amp;IF(J84=9,RANK(L84,$AF$19:$AF$323,0),"")&amp;IF(J84=10,RANK(L84,$AG$19:$AG$323,0),"")&amp;IF(J84=11,RANK(L84,$AH$19:$AH$323,0),"")</f>
        <v>66</v>
      </c>
      <c r="AJ84" s="11">
        <f t="shared" ref="AJ84:AJ107" si="27">AI84+1-1</f>
        <v>66</v>
      </c>
    </row>
    <row r="85" spans="1:36" x14ac:dyDescent="0.25">
      <c r="A85" s="1">
        <v>67</v>
      </c>
      <c r="B85" s="4">
        <v>48</v>
      </c>
      <c r="C85" s="9" t="s">
        <v>314</v>
      </c>
      <c r="D85" s="9" t="s">
        <v>315</v>
      </c>
      <c r="E85" s="9" t="s">
        <v>34</v>
      </c>
      <c r="F85" s="9">
        <v>2886221645</v>
      </c>
      <c r="G85" s="9" t="s">
        <v>316</v>
      </c>
      <c r="H85" s="27"/>
      <c r="I85" s="6">
        <v>7</v>
      </c>
      <c r="J85" s="6">
        <v>7</v>
      </c>
      <c r="K85" s="27"/>
      <c r="L85" s="7">
        <f t="shared" si="16"/>
        <v>0</v>
      </c>
      <c r="M85" s="8" t="str">
        <f>IF(J85=4,RANK(L85,$AA$19:$AA$323,0)+COUNTIF($AA$1:AA84,AA85),"")&amp;IF(J85=5,RANK(L85,$AB$19:$AB$323,0)+COUNTIF($AB$1:AB84,AB85),"")&amp;IF(J85=6,RANK(L85,$AC$19:$AC$323,0)+COUNTIF($AC$1:AC84,AC85),"")&amp;IF(J85=7,RANK(L85,$AD$19:$AD$323,0)+COUNTIF($AD$1:AD84,AD85),"")&amp;IF(J85=8,RANK(L85,$AE$19:$AE$323,0)+COUNTIF($AE$1:AE84,AE85),"")&amp;IF(J85=9,RANK(L85,$AF$19:$AF$323,0)+COUNTIF($AF$1:AF84,AF85),"")&amp;IF(J85=10,RANK(L85,$AG$19:$AG$323,0)+COUNTIF($AG$1:AG84,AG85),"")&amp;IF(J85=11,RANK(L85,$AH$19:$AH$323,0)+COUNTIF($AH$1:AH84,AH85),"")</f>
        <v>67</v>
      </c>
      <c r="N85" s="9" t="s">
        <v>179</v>
      </c>
      <c r="Z85" s="10" t="str">
        <f t="shared" si="17"/>
        <v/>
      </c>
      <c r="AA85" s="10" t="str">
        <f t="shared" si="18"/>
        <v/>
      </c>
      <c r="AB85" s="10" t="str">
        <f t="shared" si="19"/>
        <v/>
      </c>
      <c r="AC85" s="10" t="str">
        <f t="shared" si="20"/>
        <v/>
      </c>
      <c r="AD85" s="10">
        <f t="shared" si="21"/>
        <v>0</v>
      </c>
      <c r="AE85" s="10" t="str">
        <f t="shared" si="22"/>
        <v/>
      </c>
      <c r="AF85" s="10" t="str">
        <f t="shared" si="23"/>
        <v/>
      </c>
      <c r="AG85" s="10" t="str">
        <f t="shared" si="24"/>
        <v/>
      </c>
      <c r="AH85" s="10" t="str">
        <f t="shared" si="25"/>
        <v/>
      </c>
      <c r="AI85" s="13" t="str">
        <f t="shared" si="26"/>
        <v>67</v>
      </c>
      <c r="AJ85" s="11">
        <f t="shared" si="27"/>
        <v>67</v>
      </c>
    </row>
    <row r="86" spans="1:36" x14ac:dyDescent="0.25">
      <c r="A86" s="1">
        <v>68</v>
      </c>
      <c r="B86" s="4">
        <v>48</v>
      </c>
      <c r="C86" s="9" t="s">
        <v>317</v>
      </c>
      <c r="D86" s="9" t="s">
        <v>200</v>
      </c>
      <c r="E86" s="9" t="s">
        <v>151</v>
      </c>
      <c r="F86" s="9">
        <v>845982446</v>
      </c>
      <c r="G86" s="9" t="s">
        <v>316</v>
      </c>
      <c r="H86" s="27"/>
      <c r="I86" s="6">
        <v>7</v>
      </c>
      <c r="J86" s="6">
        <v>7</v>
      </c>
      <c r="K86" s="27"/>
      <c r="L86" s="7">
        <f t="shared" ref="L86:L107" si="28">K86*100/(IF(J86=$A$8,$H$8,IF(J86=$A$9,$H$9,IF(J86=$A$10,$H$10,IF(J86=$A$11,$H$11,IF(J86=$A$12,$H$12,IF(J86=$A$13,$H$13,IF(J86=$A$14,$H$14,$H$15))))))))</f>
        <v>0</v>
      </c>
      <c r="M86" s="8" t="str">
        <f>IF(J86=4,RANK(L86,$AA$19:$AA$323,0)+COUNTIF($AA$1:AA85,AA86),"")&amp;IF(J86=5,RANK(L86,$AB$19:$AB$323,0)+COUNTIF($AB$1:AB85,AB86),"")&amp;IF(J86=6,RANK(L86,$AC$19:$AC$323,0)+COUNTIF($AC$1:AC85,AC86),"")&amp;IF(J86=7,RANK(L86,$AD$19:$AD$323,0)+COUNTIF($AD$1:AD85,AD86),"")&amp;IF(J86=8,RANK(L86,$AE$19:$AE$323,0)+COUNTIF($AE$1:AE85,AE86),"")&amp;IF(J86=9,RANK(L86,$AF$19:$AF$323,0)+COUNTIF($AF$1:AF85,AF86),"")&amp;IF(J86=10,RANK(L86,$AG$19:$AG$323,0)+COUNTIF($AG$1:AG85,AG86),"")&amp;IF(J86=11,RANK(L86,$AH$19:$AH$323,0)+COUNTIF($AH$1:AH85,AH86),"")</f>
        <v>68</v>
      </c>
      <c r="N86" s="9" t="s">
        <v>179</v>
      </c>
      <c r="Z86" s="10" t="str">
        <f t="shared" si="17"/>
        <v/>
      </c>
      <c r="AA86" s="10" t="str">
        <f t="shared" si="18"/>
        <v/>
      </c>
      <c r="AB86" s="10" t="str">
        <f t="shared" si="19"/>
        <v/>
      </c>
      <c r="AC86" s="10" t="str">
        <f t="shared" si="20"/>
        <v/>
      </c>
      <c r="AD86" s="10">
        <f t="shared" si="21"/>
        <v>0</v>
      </c>
      <c r="AE86" s="10" t="str">
        <f t="shared" si="22"/>
        <v/>
      </c>
      <c r="AF86" s="10" t="str">
        <f t="shared" si="23"/>
        <v/>
      </c>
      <c r="AG86" s="10" t="str">
        <f t="shared" si="24"/>
        <v/>
      </c>
      <c r="AH86" s="10" t="str">
        <f t="shared" si="25"/>
        <v/>
      </c>
      <c r="AI86" s="13" t="str">
        <f t="shared" si="26"/>
        <v>67</v>
      </c>
      <c r="AJ86" s="11">
        <f t="shared" si="27"/>
        <v>67</v>
      </c>
    </row>
    <row r="87" spans="1:36" x14ac:dyDescent="0.25">
      <c r="A87" s="1">
        <v>69</v>
      </c>
      <c r="B87" s="4">
        <v>48</v>
      </c>
      <c r="C87" s="9" t="s">
        <v>318</v>
      </c>
      <c r="D87" s="9" t="s">
        <v>52</v>
      </c>
      <c r="E87" s="9" t="s">
        <v>157</v>
      </c>
      <c r="F87" s="9">
        <v>419810793</v>
      </c>
      <c r="G87" s="9" t="s">
        <v>316</v>
      </c>
      <c r="H87" s="27"/>
      <c r="I87" s="6">
        <v>7</v>
      </c>
      <c r="J87" s="6">
        <v>7</v>
      </c>
      <c r="K87" s="27"/>
      <c r="L87" s="7">
        <f t="shared" si="28"/>
        <v>0</v>
      </c>
      <c r="M87" s="8" t="str">
        <f>IF(J87=4,RANK(L87,$AA$19:$AA$323,0)+COUNTIF($AA$1:AA86,AA87),"")&amp;IF(J87=5,RANK(L87,$AB$19:$AB$323,0)+COUNTIF($AB$1:AB86,AB87),"")&amp;IF(J87=6,RANK(L87,$AC$19:$AC$323,0)+COUNTIF($AC$1:AC86,AC87),"")&amp;IF(J87=7,RANK(L87,$AD$19:$AD$323,0)+COUNTIF($AD$1:AD86,AD87),"")&amp;IF(J87=8,RANK(L87,$AE$19:$AE$323,0)+COUNTIF($AE$1:AE86,AE87),"")&amp;IF(J87=9,RANK(L87,$AF$19:$AF$323,0)+COUNTIF($AF$1:AF86,AF87),"")&amp;IF(J87=10,RANK(L87,$AG$19:$AG$323,0)+COUNTIF($AG$1:AG86,AG87),"")&amp;IF(J87=11,RANK(L87,$AH$19:$AH$323,0)+COUNTIF($AH$1:AH86,AH87),"")</f>
        <v>69</v>
      </c>
      <c r="N87" s="9" t="s">
        <v>179</v>
      </c>
      <c r="Z87" s="10" t="str">
        <f t="shared" si="17"/>
        <v/>
      </c>
      <c r="AA87" s="10" t="str">
        <f t="shared" si="18"/>
        <v/>
      </c>
      <c r="AB87" s="10" t="str">
        <f t="shared" si="19"/>
        <v/>
      </c>
      <c r="AC87" s="10" t="str">
        <f t="shared" si="20"/>
        <v/>
      </c>
      <c r="AD87" s="10">
        <f t="shared" si="21"/>
        <v>0</v>
      </c>
      <c r="AE87" s="10" t="str">
        <f t="shared" si="22"/>
        <v/>
      </c>
      <c r="AF87" s="10" t="str">
        <f t="shared" si="23"/>
        <v/>
      </c>
      <c r="AG87" s="10" t="str">
        <f t="shared" si="24"/>
        <v/>
      </c>
      <c r="AH87" s="10" t="str">
        <f t="shared" si="25"/>
        <v/>
      </c>
      <c r="AI87" s="13" t="str">
        <f t="shared" si="26"/>
        <v>67</v>
      </c>
      <c r="AJ87" s="11">
        <f t="shared" si="27"/>
        <v>67</v>
      </c>
    </row>
    <row r="88" spans="1:36" x14ac:dyDescent="0.25">
      <c r="A88" s="1">
        <v>70</v>
      </c>
      <c r="B88" s="4">
        <v>48</v>
      </c>
      <c r="C88" s="9" t="s">
        <v>319</v>
      </c>
      <c r="D88" s="9" t="s">
        <v>129</v>
      </c>
      <c r="E88" s="9" t="s">
        <v>60</v>
      </c>
      <c r="F88" s="9">
        <v>739925942</v>
      </c>
      <c r="G88" s="9" t="s">
        <v>316</v>
      </c>
      <c r="H88" s="27"/>
      <c r="I88" s="6">
        <v>7</v>
      </c>
      <c r="J88" s="6">
        <v>7</v>
      </c>
      <c r="K88" s="27"/>
      <c r="L88" s="7">
        <f t="shared" si="28"/>
        <v>0</v>
      </c>
      <c r="M88" s="8" t="str">
        <f>IF(J88=4,RANK(L88,$AA$19:$AA$323,0)+COUNTIF($AA$1:AA87,AA88),"")&amp;IF(J88=5,RANK(L88,$AB$19:$AB$323,0)+COUNTIF($AB$1:AB87,AB88),"")&amp;IF(J88=6,RANK(L88,$AC$19:$AC$323,0)+COUNTIF($AC$1:AC87,AC88),"")&amp;IF(J88=7,RANK(L88,$AD$19:$AD$323,0)+COUNTIF($AD$1:AD87,AD88),"")&amp;IF(J88=8,RANK(L88,$AE$19:$AE$323,0)+COUNTIF($AE$1:AE87,AE88),"")&amp;IF(J88=9,RANK(L88,$AF$19:$AF$323,0)+COUNTIF($AF$1:AF87,AF88),"")&amp;IF(J88=10,RANK(L88,$AG$19:$AG$323,0)+COUNTIF($AG$1:AG87,AG88),"")&amp;IF(J88=11,RANK(L88,$AH$19:$AH$323,0)+COUNTIF($AH$1:AH87,AH88),"")</f>
        <v>70</v>
      </c>
      <c r="N88" s="9" t="s">
        <v>179</v>
      </c>
      <c r="Z88" s="10" t="str">
        <f t="shared" si="17"/>
        <v/>
      </c>
      <c r="AA88" s="10" t="str">
        <f t="shared" si="18"/>
        <v/>
      </c>
      <c r="AB88" s="10" t="str">
        <f t="shared" si="19"/>
        <v/>
      </c>
      <c r="AC88" s="10" t="str">
        <f t="shared" si="20"/>
        <v/>
      </c>
      <c r="AD88" s="10">
        <f t="shared" si="21"/>
        <v>0</v>
      </c>
      <c r="AE88" s="10" t="str">
        <f t="shared" si="22"/>
        <v/>
      </c>
      <c r="AF88" s="10" t="str">
        <f t="shared" si="23"/>
        <v/>
      </c>
      <c r="AG88" s="10" t="str">
        <f t="shared" si="24"/>
        <v/>
      </c>
      <c r="AH88" s="10" t="str">
        <f t="shared" si="25"/>
        <v/>
      </c>
      <c r="AI88" s="13" t="str">
        <f t="shared" si="26"/>
        <v>67</v>
      </c>
      <c r="AJ88" s="11">
        <f t="shared" si="27"/>
        <v>67</v>
      </c>
    </row>
    <row r="89" spans="1:36" x14ac:dyDescent="0.25">
      <c r="A89" s="1">
        <v>71</v>
      </c>
      <c r="B89" s="4">
        <v>48</v>
      </c>
      <c r="C89" s="9" t="s">
        <v>320</v>
      </c>
      <c r="D89" s="9" t="s">
        <v>125</v>
      </c>
      <c r="E89" s="9" t="s">
        <v>34</v>
      </c>
      <c r="F89" s="9">
        <v>4159444200</v>
      </c>
      <c r="G89" s="9" t="s">
        <v>316</v>
      </c>
      <c r="H89" s="27"/>
      <c r="I89" s="6">
        <v>7</v>
      </c>
      <c r="J89" s="6">
        <v>7</v>
      </c>
      <c r="K89" s="27"/>
      <c r="L89" s="7">
        <f t="shared" si="28"/>
        <v>0</v>
      </c>
      <c r="M89" s="8" t="str">
        <f>IF(J89=4,RANK(L89,$AA$19:$AA$323,0)+COUNTIF($AA$1:AA88,AA89),"")&amp;IF(J89=5,RANK(L89,$AB$19:$AB$323,0)+COUNTIF($AB$1:AB88,AB89),"")&amp;IF(J89=6,RANK(L89,$AC$19:$AC$323,0)+COUNTIF($AC$1:AC88,AC89),"")&amp;IF(J89=7,RANK(L89,$AD$19:$AD$323,0)+COUNTIF($AD$1:AD88,AD89),"")&amp;IF(J89=8,RANK(L89,$AE$19:$AE$323,0)+COUNTIF($AE$1:AE88,AE89),"")&amp;IF(J89=9,RANK(L89,$AF$19:$AF$323,0)+COUNTIF($AF$1:AF88,AF89),"")&amp;IF(J89=10,RANK(L89,$AG$19:$AG$323,0)+COUNTIF($AG$1:AG88,AG89),"")&amp;IF(J89=11,RANK(L89,$AH$19:$AH$323,0)+COUNTIF($AH$1:AH88,AH89),"")</f>
        <v>71</v>
      </c>
      <c r="N89" s="9" t="s">
        <v>179</v>
      </c>
      <c r="Z89" s="10" t="str">
        <f t="shared" si="17"/>
        <v/>
      </c>
      <c r="AA89" s="10" t="str">
        <f t="shared" si="18"/>
        <v/>
      </c>
      <c r="AB89" s="10" t="str">
        <f t="shared" si="19"/>
        <v/>
      </c>
      <c r="AC89" s="10" t="str">
        <f t="shared" si="20"/>
        <v/>
      </c>
      <c r="AD89" s="10">
        <f t="shared" si="21"/>
        <v>0</v>
      </c>
      <c r="AE89" s="10" t="str">
        <f t="shared" si="22"/>
        <v/>
      </c>
      <c r="AF89" s="10" t="str">
        <f t="shared" si="23"/>
        <v/>
      </c>
      <c r="AG89" s="10" t="str">
        <f t="shared" si="24"/>
        <v/>
      </c>
      <c r="AH89" s="10" t="str">
        <f t="shared" si="25"/>
        <v/>
      </c>
      <c r="AI89" s="13" t="str">
        <f t="shared" si="26"/>
        <v>67</v>
      </c>
      <c r="AJ89" s="11">
        <f t="shared" si="27"/>
        <v>67</v>
      </c>
    </row>
    <row r="90" spans="1:36" x14ac:dyDescent="0.25">
      <c r="A90" s="1">
        <v>72</v>
      </c>
      <c r="B90" s="4">
        <v>48</v>
      </c>
      <c r="C90" s="9" t="s">
        <v>321</v>
      </c>
      <c r="D90" s="9" t="s">
        <v>322</v>
      </c>
      <c r="E90" s="9" t="s">
        <v>206</v>
      </c>
      <c r="F90" s="9">
        <v>4016595031</v>
      </c>
      <c r="G90" s="9" t="s">
        <v>316</v>
      </c>
      <c r="H90" s="27"/>
      <c r="I90" s="6">
        <v>7</v>
      </c>
      <c r="J90" s="6">
        <v>7</v>
      </c>
      <c r="K90" s="27"/>
      <c r="L90" s="7">
        <f t="shared" si="28"/>
        <v>0</v>
      </c>
      <c r="M90" s="8" t="str">
        <f>IF(J90=4,RANK(L90,$AA$19:$AA$323,0)+COUNTIF($AA$1:AA89,AA90),"")&amp;IF(J90=5,RANK(L90,$AB$19:$AB$323,0)+COUNTIF($AB$1:AB89,AB90),"")&amp;IF(J90=6,RANK(L90,$AC$19:$AC$323,0)+COUNTIF($AC$1:AC89,AC90),"")&amp;IF(J90=7,RANK(L90,$AD$19:$AD$323,0)+COUNTIF($AD$1:AD89,AD90),"")&amp;IF(J90=8,RANK(L90,$AE$19:$AE$323,0)+COUNTIF($AE$1:AE89,AE90),"")&amp;IF(J90=9,RANK(L90,$AF$19:$AF$323,0)+COUNTIF($AF$1:AF89,AF90),"")&amp;IF(J90=10,RANK(L90,$AG$19:$AG$323,0)+COUNTIF($AG$1:AG89,AG90),"")&amp;IF(J90=11,RANK(L90,$AH$19:$AH$323,0)+COUNTIF($AH$1:AH89,AH90),"")</f>
        <v>72</v>
      </c>
      <c r="N90" s="9" t="s">
        <v>179</v>
      </c>
      <c r="Z90" s="10" t="str">
        <f t="shared" si="17"/>
        <v/>
      </c>
      <c r="AA90" s="10" t="str">
        <f t="shared" si="18"/>
        <v/>
      </c>
      <c r="AB90" s="10" t="str">
        <f t="shared" si="19"/>
        <v/>
      </c>
      <c r="AC90" s="10" t="str">
        <f t="shared" si="20"/>
        <v/>
      </c>
      <c r="AD90" s="10">
        <f t="shared" si="21"/>
        <v>0</v>
      </c>
      <c r="AE90" s="10" t="str">
        <f t="shared" si="22"/>
        <v/>
      </c>
      <c r="AF90" s="10" t="str">
        <f t="shared" si="23"/>
        <v/>
      </c>
      <c r="AG90" s="10" t="str">
        <f t="shared" si="24"/>
        <v/>
      </c>
      <c r="AH90" s="10" t="str">
        <f t="shared" si="25"/>
        <v/>
      </c>
      <c r="AI90" s="13" t="str">
        <f t="shared" si="26"/>
        <v>67</v>
      </c>
      <c r="AJ90" s="11">
        <f t="shared" si="27"/>
        <v>67</v>
      </c>
    </row>
    <row r="91" spans="1:36" x14ac:dyDescent="0.25">
      <c r="A91" s="1">
        <v>73</v>
      </c>
      <c r="B91" s="4">
        <v>48</v>
      </c>
      <c r="C91" s="9" t="s">
        <v>323</v>
      </c>
      <c r="D91" s="9" t="s">
        <v>200</v>
      </c>
      <c r="E91" s="9" t="s">
        <v>50</v>
      </c>
      <c r="F91" s="9">
        <v>389676534</v>
      </c>
      <c r="G91" s="9" t="s">
        <v>316</v>
      </c>
      <c r="H91" s="27"/>
      <c r="I91" s="6">
        <v>7</v>
      </c>
      <c r="J91" s="6">
        <v>7</v>
      </c>
      <c r="K91" s="27"/>
      <c r="L91" s="7">
        <f t="shared" si="28"/>
        <v>0</v>
      </c>
      <c r="M91" s="8" t="str">
        <f>IF(J91=4,RANK(L91,$AA$19:$AA$323,0)+COUNTIF($AA$1:AA90,AA91),"")&amp;IF(J91=5,RANK(L91,$AB$19:$AB$323,0)+COUNTIF($AB$1:AB90,AB91),"")&amp;IF(J91=6,RANK(L91,$AC$19:$AC$323,0)+COUNTIF($AC$1:AC90,AC91),"")&amp;IF(J91=7,RANK(L91,$AD$19:$AD$323,0)+COUNTIF($AD$1:AD90,AD91),"")&amp;IF(J91=8,RANK(L91,$AE$19:$AE$323,0)+COUNTIF($AE$1:AE90,AE91),"")&amp;IF(J91=9,RANK(L91,$AF$19:$AF$323,0)+COUNTIF($AF$1:AF90,AF91),"")&amp;IF(J91=10,RANK(L91,$AG$19:$AG$323,0)+COUNTIF($AG$1:AG90,AG91),"")&amp;IF(J91=11,RANK(L91,$AH$19:$AH$323,0)+COUNTIF($AH$1:AH90,AH91),"")</f>
        <v>73</v>
      </c>
      <c r="N91" s="9" t="s">
        <v>179</v>
      </c>
      <c r="Z91" s="10" t="str">
        <f t="shared" si="17"/>
        <v/>
      </c>
      <c r="AA91" s="10" t="str">
        <f t="shared" si="18"/>
        <v/>
      </c>
      <c r="AB91" s="10" t="str">
        <f t="shared" si="19"/>
        <v/>
      </c>
      <c r="AC91" s="10" t="str">
        <f t="shared" si="20"/>
        <v/>
      </c>
      <c r="AD91" s="10">
        <f t="shared" si="21"/>
        <v>0</v>
      </c>
      <c r="AE91" s="10" t="str">
        <f t="shared" si="22"/>
        <v/>
      </c>
      <c r="AF91" s="10" t="str">
        <f t="shared" si="23"/>
        <v/>
      </c>
      <c r="AG91" s="10" t="str">
        <f t="shared" si="24"/>
        <v/>
      </c>
      <c r="AH91" s="10" t="str">
        <f t="shared" si="25"/>
        <v/>
      </c>
      <c r="AI91" s="13" t="str">
        <f t="shared" si="26"/>
        <v>67</v>
      </c>
      <c r="AJ91" s="11">
        <f t="shared" si="27"/>
        <v>67</v>
      </c>
    </row>
    <row r="92" spans="1:36" x14ac:dyDescent="0.25">
      <c r="A92" s="1">
        <v>74</v>
      </c>
      <c r="B92" s="4">
        <v>48</v>
      </c>
      <c r="C92" s="9" t="s">
        <v>324</v>
      </c>
      <c r="D92" s="9" t="s">
        <v>47</v>
      </c>
      <c r="E92" s="9" t="s">
        <v>157</v>
      </c>
      <c r="F92" s="9">
        <v>2460287990</v>
      </c>
      <c r="G92" s="9" t="s">
        <v>316</v>
      </c>
      <c r="H92" s="27"/>
      <c r="I92" s="6">
        <v>7</v>
      </c>
      <c r="J92" s="6">
        <v>7</v>
      </c>
      <c r="K92" s="27"/>
      <c r="L92" s="7">
        <f t="shared" si="28"/>
        <v>0</v>
      </c>
      <c r="M92" s="8" t="str">
        <f>IF(J92=4,RANK(L92,$AA$19:$AA$323,0)+COUNTIF($AA$1:AA91,AA92),"")&amp;IF(J92=5,RANK(L92,$AB$19:$AB$323,0)+COUNTIF($AB$1:AB91,AB92),"")&amp;IF(J92=6,RANK(L92,$AC$19:$AC$323,0)+COUNTIF($AC$1:AC91,AC92),"")&amp;IF(J92=7,RANK(L92,$AD$19:$AD$323,0)+COUNTIF($AD$1:AD91,AD92),"")&amp;IF(J92=8,RANK(L92,$AE$19:$AE$323,0)+COUNTIF($AE$1:AE91,AE92),"")&amp;IF(J92=9,RANK(L92,$AF$19:$AF$323,0)+COUNTIF($AF$1:AF91,AF92),"")&amp;IF(J92=10,RANK(L92,$AG$19:$AG$323,0)+COUNTIF($AG$1:AG91,AG92),"")&amp;IF(J92=11,RANK(L92,$AH$19:$AH$323,0)+COUNTIF($AH$1:AH91,AH92),"")</f>
        <v>74</v>
      </c>
      <c r="N92" s="9" t="s">
        <v>179</v>
      </c>
      <c r="Z92" s="10" t="str">
        <f t="shared" si="17"/>
        <v/>
      </c>
      <c r="AA92" s="10" t="str">
        <f t="shared" si="18"/>
        <v/>
      </c>
      <c r="AB92" s="10" t="str">
        <f t="shared" si="19"/>
        <v/>
      </c>
      <c r="AC92" s="10" t="str">
        <f t="shared" si="20"/>
        <v/>
      </c>
      <c r="AD92" s="10">
        <f t="shared" si="21"/>
        <v>0</v>
      </c>
      <c r="AE92" s="10" t="str">
        <f t="shared" si="22"/>
        <v/>
      </c>
      <c r="AF92" s="10" t="str">
        <f t="shared" si="23"/>
        <v/>
      </c>
      <c r="AG92" s="10" t="str">
        <f t="shared" si="24"/>
        <v/>
      </c>
      <c r="AH92" s="10" t="str">
        <f t="shared" si="25"/>
        <v/>
      </c>
      <c r="AI92" s="13" t="str">
        <f t="shared" si="26"/>
        <v>67</v>
      </c>
      <c r="AJ92" s="11">
        <f t="shared" si="27"/>
        <v>67</v>
      </c>
    </row>
    <row r="93" spans="1:36" x14ac:dyDescent="0.25">
      <c r="A93" s="1">
        <v>75</v>
      </c>
      <c r="B93" s="4">
        <v>48</v>
      </c>
      <c r="C93" s="9" t="s">
        <v>25</v>
      </c>
      <c r="D93" s="9" t="s">
        <v>325</v>
      </c>
      <c r="E93" s="9" t="s">
        <v>60</v>
      </c>
      <c r="F93" s="9">
        <v>979614801</v>
      </c>
      <c r="G93" s="9" t="s">
        <v>158</v>
      </c>
      <c r="H93" s="27"/>
      <c r="I93" s="6">
        <v>7</v>
      </c>
      <c r="J93" s="6">
        <v>7</v>
      </c>
      <c r="K93" s="27"/>
      <c r="L93" s="7">
        <f t="shared" si="28"/>
        <v>0</v>
      </c>
      <c r="M93" s="8" t="str">
        <f>IF(J93=4,RANK(L93,$AA$19:$AA$323,0)+COUNTIF($AA$1:AA92,AA93),"")&amp;IF(J93=5,RANK(L93,$AB$19:$AB$323,0)+COUNTIF($AB$1:AB92,AB93),"")&amp;IF(J93=6,RANK(L93,$AC$19:$AC$323,0)+COUNTIF($AC$1:AC92,AC93),"")&amp;IF(J93=7,RANK(L93,$AD$19:$AD$323,0)+COUNTIF($AD$1:AD92,AD93),"")&amp;IF(J93=8,RANK(L93,$AE$19:$AE$323,0)+COUNTIF($AE$1:AE92,AE93),"")&amp;IF(J93=9,RANK(L93,$AF$19:$AF$323,0)+COUNTIF($AF$1:AF92,AF93),"")&amp;IF(J93=10,RANK(L93,$AG$19:$AG$323,0)+COUNTIF($AG$1:AG92,AG93),"")&amp;IF(J93=11,RANK(L93,$AH$19:$AH$323,0)+COUNTIF($AH$1:AH92,AH93),"")</f>
        <v>75</v>
      </c>
      <c r="N93" s="9" t="s">
        <v>179</v>
      </c>
      <c r="Z93" s="10" t="str">
        <f t="shared" si="17"/>
        <v/>
      </c>
      <c r="AA93" s="10" t="str">
        <f t="shared" si="18"/>
        <v/>
      </c>
      <c r="AB93" s="10" t="str">
        <f t="shared" si="19"/>
        <v/>
      </c>
      <c r="AC93" s="10" t="str">
        <f t="shared" si="20"/>
        <v/>
      </c>
      <c r="AD93" s="10">
        <f t="shared" si="21"/>
        <v>0</v>
      </c>
      <c r="AE93" s="10" t="str">
        <f t="shared" si="22"/>
        <v/>
      </c>
      <c r="AF93" s="10" t="str">
        <f t="shared" si="23"/>
        <v/>
      </c>
      <c r="AG93" s="10" t="str">
        <f t="shared" si="24"/>
        <v/>
      </c>
      <c r="AH93" s="10" t="str">
        <f t="shared" si="25"/>
        <v/>
      </c>
      <c r="AI93" s="13" t="str">
        <f t="shared" si="26"/>
        <v>67</v>
      </c>
      <c r="AJ93" s="11">
        <f t="shared" si="27"/>
        <v>67</v>
      </c>
    </row>
    <row r="94" spans="1:36" x14ac:dyDescent="0.25">
      <c r="A94" s="1">
        <v>76</v>
      </c>
      <c r="B94" s="4">
        <v>48</v>
      </c>
      <c r="C94" s="9" t="s">
        <v>326</v>
      </c>
      <c r="D94" s="9" t="s">
        <v>154</v>
      </c>
      <c r="E94" s="9" t="s">
        <v>34</v>
      </c>
      <c r="F94" s="9">
        <v>212941573</v>
      </c>
      <c r="G94" s="9" t="s">
        <v>158</v>
      </c>
      <c r="H94" s="27"/>
      <c r="I94" s="6">
        <v>7</v>
      </c>
      <c r="J94" s="6">
        <v>7</v>
      </c>
      <c r="K94" s="27"/>
      <c r="L94" s="7">
        <f t="shared" si="28"/>
        <v>0</v>
      </c>
      <c r="M94" s="8" t="str">
        <f>IF(J94=4,RANK(L94,$AA$19:$AA$323,0)+COUNTIF($AA$1:AA93,AA94),"")&amp;IF(J94=5,RANK(L94,$AB$19:$AB$323,0)+COUNTIF($AB$1:AB93,AB94),"")&amp;IF(J94=6,RANK(L94,$AC$19:$AC$323,0)+COUNTIF($AC$1:AC93,AC94),"")&amp;IF(J94=7,RANK(L94,$AD$19:$AD$323,0)+COUNTIF($AD$1:AD93,AD94),"")&amp;IF(J94=8,RANK(L94,$AE$19:$AE$323,0)+COUNTIF($AE$1:AE93,AE94),"")&amp;IF(J94=9,RANK(L94,$AF$19:$AF$323,0)+COUNTIF($AF$1:AF93,AF94),"")&amp;IF(J94=10,RANK(L94,$AG$19:$AG$323,0)+COUNTIF($AG$1:AG93,AG94),"")&amp;IF(J94=11,RANK(L94,$AH$19:$AH$323,0)+COUNTIF($AH$1:AH93,AH94),"")</f>
        <v>76</v>
      </c>
      <c r="N94" s="9" t="s">
        <v>179</v>
      </c>
      <c r="Z94" s="10" t="str">
        <f t="shared" si="17"/>
        <v/>
      </c>
      <c r="AA94" s="10" t="str">
        <f t="shared" si="18"/>
        <v/>
      </c>
      <c r="AB94" s="10" t="str">
        <f t="shared" si="19"/>
        <v/>
      </c>
      <c r="AC94" s="10" t="str">
        <f t="shared" si="20"/>
        <v/>
      </c>
      <c r="AD94" s="10">
        <f t="shared" si="21"/>
        <v>0</v>
      </c>
      <c r="AE94" s="10" t="str">
        <f t="shared" si="22"/>
        <v/>
      </c>
      <c r="AF94" s="10" t="str">
        <f t="shared" si="23"/>
        <v/>
      </c>
      <c r="AG94" s="10" t="str">
        <f t="shared" si="24"/>
        <v/>
      </c>
      <c r="AH94" s="10" t="str">
        <f t="shared" si="25"/>
        <v/>
      </c>
      <c r="AI94" s="13" t="str">
        <f t="shared" si="26"/>
        <v>67</v>
      </c>
      <c r="AJ94" s="11">
        <f t="shared" si="27"/>
        <v>67</v>
      </c>
    </row>
    <row r="95" spans="1:36" x14ac:dyDescent="0.25">
      <c r="A95" s="1">
        <v>77</v>
      </c>
      <c r="B95" s="4">
        <v>48</v>
      </c>
      <c r="C95" s="9" t="s">
        <v>327</v>
      </c>
      <c r="D95" s="9" t="s">
        <v>174</v>
      </c>
      <c r="E95" s="9" t="s">
        <v>54</v>
      </c>
      <c r="F95" s="9">
        <v>3029684479</v>
      </c>
      <c r="G95" s="9" t="s">
        <v>316</v>
      </c>
      <c r="H95" s="27"/>
      <c r="I95" s="6">
        <v>7</v>
      </c>
      <c r="J95" s="6">
        <v>7</v>
      </c>
      <c r="K95" s="27"/>
      <c r="L95" s="7">
        <f t="shared" si="28"/>
        <v>0</v>
      </c>
      <c r="M95" s="8" t="str">
        <f>IF(J95=4,RANK(L95,$AA$19:$AA$323,0)+COUNTIF($AA$1:AA94,AA95),"")&amp;IF(J95=5,RANK(L95,$AB$19:$AB$323,0)+COUNTIF($AB$1:AB94,AB95),"")&amp;IF(J95=6,RANK(L95,$AC$19:$AC$323,0)+COUNTIF($AC$1:AC94,AC95),"")&amp;IF(J95=7,RANK(L95,$AD$19:$AD$323,0)+COUNTIF($AD$1:AD94,AD95),"")&amp;IF(J95=8,RANK(L95,$AE$19:$AE$323,0)+COUNTIF($AE$1:AE94,AE95),"")&amp;IF(J95=9,RANK(L95,$AF$19:$AF$323,0)+COUNTIF($AF$1:AF94,AF95),"")&amp;IF(J95=10,RANK(L95,$AG$19:$AG$323,0)+COUNTIF($AG$1:AG94,AG95),"")&amp;IF(J95=11,RANK(L95,$AH$19:$AH$323,0)+COUNTIF($AH$1:AH94,AH95),"")</f>
        <v>77</v>
      </c>
      <c r="N95" s="9" t="s">
        <v>179</v>
      </c>
      <c r="Z95" s="10" t="str">
        <f t="shared" si="17"/>
        <v/>
      </c>
      <c r="AA95" s="10" t="str">
        <f t="shared" si="18"/>
        <v/>
      </c>
      <c r="AB95" s="10" t="str">
        <f t="shared" si="19"/>
        <v/>
      </c>
      <c r="AC95" s="10" t="str">
        <f t="shared" si="20"/>
        <v/>
      </c>
      <c r="AD95" s="10">
        <f t="shared" si="21"/>
        <v>0</v>
      </c>
      <c r="AE95" s="10" t="str">
        <f t="shared" si="22"/>
        <v/>
      </c>
      <c r="AF95" s="10" t="str">
        <f t="shared" si="23"/>
        <v/>
      </c>
      <c r="AG95" s="10" t="str">
        <f t="shared" si="24"/>
        <v/>
      </c>
      <c r="AH95" s="10" t="str">
        <f t="shared" si="25"/>
        <v/>
      </c>
      <c r="AI95" s="13" t="str">
        <f t="shared" si="26"/>
        <v>67</v>
      </c>
      <c r="AJ95" s="11">
        <f t="shared" si="27"/>
        <v>67</v>
      </c>
    </row>
    <row r="96" spans="1:36" x14ac:dyDescent="0.25">
      <c r="A96" s="1">
        <v>78</v>
      </c>
      <c r="B96" s="4">
        <v>48</v>
      </c>
      <c r="C96" s="9" t="s">
        <v>328</v>
      </c>
      <c r="D96" s="9" t="s">
        <v>245</v>
      </c>
      <c r="E96" s="9" t="s">
        <v>41</v>
      </c>
      <c r="F96" s="9">
        <v>3270739639</v>
      </c>
      <c r="G96" s="9" t="s">
        <v>316</v>
      </c>
      <c r="H96" s="27"/>
      <c r="I96" s="6">
        <v>7</v>
      </c>
      <c r="J96" s="6">
        <v>7</v>
      </c>
      <c r="K96" s="27"/>
      <c r="L96" s="7">
        <f t="shared" si="28"/>
        <v>0</v>
      </c>
      <c r="M96" s="8" t="str">
        <f>IF(J96=4,RANK(L96,$AA$19:$AA$323,0)+COUNTIF($AA$1:AA95,AA96),"")&amp;IF(J96=5,RANK(L96,$AB$19:$AB$323,0)+COUNTIF($AB$1:AB95,AB96),"")&amp;IF(J96=6,RANK(L96,$AC$19:$AC$323,0)+COUNTIF($AC$1:AC95,AC96),"")&amp;IF(J96=7,RANK(L96,$AD$19:$AD$323,0)+COUNTIF($AD$1:AD95,AD96),"")&amp;IF(J96=8,RANK(L96,$AE$19:$AE$323,0)+COUNTIF($AE$1:AE95,AE96),"")&amp;IF(J96=9,RANK(L96,$AF$19:$AF$323,0)+COUNTIF($AF$1:AF95,AF96),"")&amp;IF(J96=10,RANK(L96,$AG$19:$AG$323,0)+COUNTIF($AG$1:AG95,AG96),"")&amp;IF(J96=11,RANK(L96,$AH$19:$AH$323,0)+COUNTIF($AH$1:AH95,AH96),"")</f>
        <v>78</v>
      </c>
      <c r="N96" s="9" t="s">
        <v>179</v>
      </c>
      <c r="Z96" s="10" t="str">
        <f t="shared" si="17"/>
        <v/>
      </c>
      <c r="AA96" s="10" t="str">
        <f t="shared" si="18"/>
        <v/>
      </c>
      <c r="AB96" s="10" t="str">
        <f t="shared" si="19"/>
        <v/>
      </c>
      <c r="AC96" s="10" t="str">
        <f t="shared" si="20"/>
        <v/>
      </c>
      <c r="AD96" s="10">
        <f t="shared" si="21"/>
        <v>0</v>
      </c>
      <c r="AE96" s="10" t="str">
        <f t="shared" si="22"/>
        <v/>
      </c>
      <c r="AF96" s="10" t="str">
        <f t="shared" si="23"/>
        <v/>
      </c>
      <c r="AG96" s="10" t="str">
        <f t="shared" si="24"/>
        <v/>
      </c>
      <c r="AH96" s="10" t="str">
        <f t="shared" si="25"/>
        <v/>
      </c>
      <c r="AI96" s="13" t="str">
        <f t="shared" si="26"/>
        <v>67</v>
      </c>
      <c r="AJ96" s="11">
        <f t="shared" si="27"/>
        <v>67</v>
      </c>
    </row>
    <row r="97" spans="1:36" x14ac:dyDescent="0.25">
      <c r="A97" s="1">
        <v>79</v>
      </c>
      <c r="B97" s="4">
        <v>48</v>
      </c>
      <c r="C97" s="9" t="s">
        <v>329</v>
      </c>
      <c r="D97" s="9" t="s">
        <v>43</v>
      </c>
      <c r="E97" s="9" t="s">
        <v>50</v>
      </c>
      <c r="F97" s="9">
        <v>567335568</v>
      </c>
      <c r="G97" s="9" t="s">
        <v>158</v>
      </c>
      <c r="H97" s="27"/>
      <c r="I97" s="6">
        <v>7</v>
      </c>
      <c r="J97" s="6">
        <v>7</v>
      </c>
      <c r="K97" s="27"/>
      <c r="L97" s="7">
        <f t="shared" si="28"/>
        <v>0</v>
      </c>
      <c r="M97" s="8" t="str">
        <f>IF(J97=4,RANK(L97,$AA$19:$AA$323,0)+COUNTIF($AA$1:AA96,AA97),"")&amp;IF(J97=5,RANK(L97,$AB$19:$AB$323,0)+COUNTIF($AB$1:AB96,AB97),"")&amp;IF(J97=6,RANK(L97,$AC$19:$AC$323,0)+COUNTIF($AC$1:AC96,AC97),"")&amp;IF(J97=7,RANK(L97,$AD$19:$AD$323,0)+COUNTIF($AD$1:AD96,AD97),"")&amp;IF(J97=8,RANK(L97,$AE$19:$AE$323,0)+COUNTIF($AE$1:AE96,AE97),"")&amp;IF(J97=9,RANK(L97,$AF$19:$AF$323,0)+COUNTIF($AF$1:AF96,AF97),"")&amp;IF(J97=10,RANK(L97,$AG$19:$AG$323,0)+COUNTIF($AG$1:AG96,AG97),"")&amp;IF(J97=11,RANK(L97,$AH$19:$AH$323,0)+COUNTIF($AH$1:AH96,AH97),"")</f>
        <v>79</v>
      </c>
      <c r="N97" s="9" t="s">
        <v>179</v>
      </c>
      <c r="Z97" s="10" t="str">
        <f t="shared" si="17"/>
        <v/>
      </c>
      <c r="AA97" s="10" t="str">
        <f t="shared" si="18"/>
        <v/>
      </c>
      <c r="AB97" s="10" t="str">
        <f t="shared" si="19"/>
        <v/>
      </c>
      <c r="AC97" s="10" t="str">
        <f t="shared" si="20"/>
        <v/>
      </c>
      <c r="AD97" s="10">
        <f t="shared" si="21"/>
        <v>0</v>
      </c>
      <c r="AE97" s="10" t="str">
        <f t="shared" si="22"/>
        <v/>
      </c>
      <c r="AF97" s="10" t="str">
        <f t="shared" si="23"/>
        <v/>
      </c>
      <c r="AG97" s="10" t="str">
        <f t="shared" si="24"/>
        <v/>
      </c>
      <c r="AH97" s="10" t="str">
        <f t="shared" si="25"/>
        <v/>
      </c>
      <c r="AI97" s="13" t="str">
        <f t="shared" si="26"/>
        <v>67</v>
      </c>
      <c r="AJ97" s="11">
        <f t="shared" si="27"/>
        <v>67</v>
      </c>
    </row>
    <row r="98" spans="1:36" x14ac:dyDescent="0.25">
      <c r="A98" s="1">
        <v>80</v>
      </c>
      <c r="B98" s="4">
        <v>48</v>
      </c>
      <c r="C98" s="9" t="s">
        <v>330</v>
      </c>
      <c r="D98" s="9" t="s">
        <v>94</v>
      </c>
      <c r="E98" s="9" t="s">
        <v>206</v>
      </c>
      <c r="F98" s="9">
        <v>2983492610</v>
      </c>
      <c r="G98" s="9" t="s">
        <v>316</v>
      </c>
      <c r="H98" s="27"/>
      <c r="I98" s="6">
        <v>7</v>
      </c>
      <c r="J98" s="6">
        <v>7</v>
      </c>
      <c r="K98" s="27"/>
      <c r="L98" s="7">
        <f t="shared" si="28"/>
        <v>0</v>
      </c>
      <c r="M98" s="8" t="str">
        <f>IF(J98=4,RANK(L98,$AA$19:$AA$323,0)+COUNTIF($AA$1:AA97,AA98),"")&amp;IF(J98=5,RANK(L98,$AB$19:$AB$323,0)+COUNTIF($AB$1:AB97,AB98),"")&amp;IF(J98=6,RANK(L98,$AC$19:$AC$323,0)+COUNTIF($AC$1:AC97,AC98),"")&amp;IF(J98=7,RANK(L98,$AD$19:$AD$323,0)+COUNTIF($AD$1:AD97,AD98),"")&amp;IF(J98=8,RANK(L98,$AE$19:$AE$323,0)+COUNTIF($AE$1:AE97,AE98),"")&amp;IF(J98=9,RANK(L98,$AF$19:$AF$323,0)+COUNTIF($AF$1:AF97,AF98),"")&amp;IF(J98=10,RANK(L98,$AG$19:$AG$323,0)+COUNTIF($AG$1:AG97,AG98),"")&amp;IF(J98=11,RANK(L98,$AH$19:$AH$323,0)+COUNTIF($AH$1:AH97,AH98),"")</f>
        <v>80</v>
      </c>
      <c r="N98" s="9" t="s">
        <v>179</v>
      </c>
      <c r="Z98" s="10" t="str">
        <f t="shared" si="17"/>
        <v/>
      </c>
      <c r="AA98" s="10" t="str">
        <f t="shared" si="18"/>
        <v/>
      </c>
      <c r="AB98" s="10" t="str">
        <f t="shared" si="19"/>
        <v/>
      </c>
      <c r="AC98" s="10" t="str">
        <f t="shared" si="20"/>
        <v/>
      </c>
      <c r="AD98" s="10">
        <f t="shared" si="21"/>
        <v>0</v>
      </c>
      <c r="AE98" s="10" t="str">
        <f t="shared" si="22"/>
        <v/>
      </c>
      <c r="AF98" s="10" t="str">
        <f t="shared" si="23"/>
        <v/>
      </c>
      <c r="AG98" s="10" t="str">
        <f t="shared" si="24"/>
        <v/>
      </c>
      <c r="AH98" s="10" t="str">
        <f t="shared" si="25"/>
        <v/>
      </c>
      <c r="AI98" s="13" t="str">
        <f t="shared" si="26"/>
        <v>67</v>
      </c>
      <c r="AJ98" s="11">
        <f t="shared" si="27"/>
        <v>67</v>
      </c>
    </row>
    <row r="99" spans="1:36" x14ac:dyDescent="0.25">
      <c r="A99" s="1">
        <v>81</v>
      </c>
      <c r="B99" s="4">
        <v>48</v>
      </c>
      <c r="C99" s="9" t="s">
        <v>331</v>
      </c>
      <c r="D99" s="9" t="s">
        <v>74</v>
      </c>
      <c r="E99" s="9" t="s">
        <v>67</v>
      </c>
      <c r="F99" s="9">
        <v>720487772</v>
      </c>
      <c r="G99" s="9" t="s">
        <v>316</v>
      </c>
      <c r="H99" s="27"/>
      <c r="I99" s="6">
        <v>7</v>
      </c>
      <c r="J99" s="6">
        <v>7</v>
      </c>
      <c r="K99" s="27"/>
      <c r="L99" s="7">
        <f t="shared" si="28"/>
        <v>0</v>
      </c>
      <c r="M99" s="8" t="str">
        <f>IF(J99=4,RANK(L99,$AA$19:$AA$323,0)+COUNTIF($AA$1:AA98,AA99),"")&amp;IF(J99=5,RANK(L99,$AB$19:$AB$323,0)+COUNTIF($AB$1:AB98,AB99),"")&amp;IF(J99=6,RANK(L99,$AC$19:$AC$323,0)+COUNTIF($AC$1:AC98,AC99),"")&amp;IF(J99=7,RANK(L99,$AD$19:$AD$323,0)+COUNTIF($AD$1:AD98,AD99),"")&amp;IF(J99=8,RANK(L99,$AE$19:$AE$323,0)+COUNTIF($AE$1:AE98,AE99),"")&amp;IF(J99=9,RANK(L99,$AF$19:$AF$323,0)+COUNTIF($AF$1:AF98,AF99),"")&amp;IF(J99=10,RANK(L99,$AG$19:$AG$323,0)+COUNTIF($AG$1:AG98,AG99),"")&amp;IF(J99=11,RANK(L99,$AH$19:$AH$323,0)+COUNTIF($AH$1:AH98,AH99),"")</f>
        <v>81</v>
      </c>
      <c r="N99" s="9" t="s">
        <v>179</v>
      </c>
      <c r="Z99" s="10" t="str">
        <f t="shared" si="17"/>
        <v/>
      </c>
      <c r="AA99" s="10" t="str">
        <f t="shared" si="18"/>
        <v/>
      </c>
      <c r="AB99" s="10" t="str">
        <f t="shared" si="19"/>
        <v/>
      </c>
      <c r="AC99" s="10" t="str">
        <f t="shared" si="20"/>
        <v/>
      </c>
      <c r="AD99" s="10">
        <f t="shared" si="21"/>
        <v>0</v>
      </c>
      <c r="AE99" s="10" t="str">
        <f t="shared" si="22"/>
        <v/>
      </c>
      <c r="AF99" s="10" t="str">
        <f t="shared" si="23"/>
        <v/>
      </c>
      <c r="AG99" s="10" t="str">
        <f t="shared" si="24"/>
        <v/>
      </c>
      <c r="AH99" s="10" t="str">
        <f t="shared" si="25"/>
        <v/>
      </c>
      <c r="AI99" s="13" t="str">
        <f t="shared" si="26"/>
        <v>67</v>
      </c>
      <c r="AJ99" s="11">
        <f t="shared" si="27"/>
        <v>67</v>
      </c>
    </row>
    <row r="100" spans="1:36" x14ac:dyDescent="0.25">
      <c r="A100" s="1">
        <v>82</v>
      </c>
      <c r="B100" s="4">
        <v>48</v>
      </c>
      <c r="C100" s="9" t="s">
        <v>332</v>
      </c>
      <c r="D100" s="9" t="s">
        <v>74</v>
      </c>
      <c r="E100" s="9" t="s">
        <v>41</v>
      </c>
      <c r="F100" s="9">
        <v>1907778064</v>
      </c>
      <c r="G100" s="9" t="s">
        <v>316</v>
      </c>
      <c r="H100" s="27"/>
      <c r="I100" s="6">
        <v>7</v>
      </c>
      <c r="J100" s="6">
        <v>7</v>
      </c>
      <c r="K100" s="27"/>
      <c r="L100" s="7">
        <f t="shared" si="28"/>
        <v>0</v>
      </c>
      <c r="M100" s="8" t="str">
        <f>IF(J100=4,RANK(L100,$AA$19:$AA$323,0)+COUNTIF($AA$1:AA99,AA100),"")&amp;IF(J100=5,RANK(L100,$AB$19:$AB$323,0)+COUNTIF($AB$1:AB99,AB100),"")&amp;IF(J100=6,RANK(L100,$AC$19:$AC$323,0)+COUNTIF($AC$1:AC99,AC100),"")&amp;IF(J100=7,RANK(L100,$AD$19:$AD$323,0)+COUNTIF($AD$1:AD99,AD100),"")&amp;IF(J100=8,RANK(L100,$AE$19:$AE$323,0)+COUNTIF($AE$1:AE99,AE100),"")&amp;IF(J100=9,RANK(L100,$AF$19:$AF$323,0)+COUNTIF($AF$1:AF99,AF100),"")&amp;IF(J100=10,RANK(L100,$AG$19:$AG$323,0)+COUNTIF($AG$1:AG99,AG100),"")&amp;IF(J100=11,RANK(L100,$AH$19:$AH$323,0)+COUNTIF($AH$1:AH99,AH100),"")</f>
        <v>82</v>
      </c>
      <c r="N100" s="9" t="s">
        <v>179</v>
      </c>
      <c r="Z100" s="10" t="str">
        <f t="shared" si="17"/>
        <v/>
      </c>
      <c r="AA100" s="10" t="str">
        <f t="shared" si="18"/>
        <v/>
      </c>
      <c r="AB100" s="10" t="str">
        <f t="shared" si="19"/>
        <v/>
      </c>
      <c r="AC100" s="10" t="str">
        <f t="shared" si="20"/>
        <v/>
      </c>
      <c r="AD100" s="10">
        <f t="shared" si="21"/>
        <v>0</v>
      </c>
      <c r="AE100" s="10" t="str">
        <f t="shared" si="22"/>
        <v/>
      </c>
      <c r="AF100" s="10" t="str">
        <f t="shared" si="23"/>
        <v/>
      </c>
      <c r="AG100" s="10" t="str">
        <f t="shared" si="24"/>
        <v/>
      </c>
      <c r="AH100" s="10" t="str">
        <f t="shared" si="25"/>
        <v/>
      </c>
      <c r="AI100" s="13" t="str">
        <f t="shared" si="26"/>
        <v>67</v>
      </c>
      <c r="AJ100" s="11">
        <f t="shared" si="27"/>
        <v>67</v>
      </c>
    </row>
    <row r="101" spans="1:36" x14ac:dyDescent="0.25">
      <c r="A101" s="1">
        <v>83</v>
      </c>
      <c r="B101" s="4">
        <v>48</v>
      </c>
      <c r="C101" s="9" t="s">
        <v>333</v>
      </c>
      <c r="D101" s="9" t="s">
        <v>87</v>
      </c>
      <c r="E101" s="9" t="s">
        <v>34</v>
      </c>
      <c r="F101" s="9">
        <v>3934105895</v>
      </c>
      <c r="G101" s="9" t="s">
        <v>158</v>
      </c>
      <c r="H101" s="27"/>
      <c r="I101" s="6">
        <v>7</v>
      </c>
      <c r="J101" s="6">
        <v>7</v>
      </c>
      <c r="K101" s="27"/>
      <c r="L101" s="7">
        <f t="shared" si="28"/>
        <v>0</v>
      </c>
      <c r="M101" s="8" t="str">
        <f>IF(J101=4,RANK(L101,$AA$19:$AA$323,0)+COUNTIF($AA$1:AA100,AA101),"")&amp;IF(J101=5,RANK(L101,$AB$19:$AB$323,0)+COUNTIF($AB$1:AB100,AB101),"")&amp;IF(J101=6,RANK(L101,$AC$19:$AC$323,0)+COUNTIF($AC$1:AC100,AC101),"")&amp;IF(J101=7,RANK(L101,$AD$19:$AD$323,0)+COUNTIF($AD$1:AD100,AD101),"")&amp;IF(J101=8,RANK(L101,$AE$19:$AE$323,0)+COUNTIF($AE$1:AE100,AE101),"")&amp;IF(J101=9,RANK(L101,$AF$19:$AF$323,0)+COUNTIF($AF$1:AF100,AF101),"")&amp;IF(J101=10,RANK(L101,$AG$19:$AG$323,0)+COUNTIF($AG$1:AG100,AG101),"")&amp;IF(J101=11,RANK(L101,$AH$19:$AH$323,0)+COUNTIF($AH$1:AH100,AH101),"")</f>
        <v>83</v>
      </c>
      <c r="N101" s="9" t="s">
        <v>179</v>
      </c>
      <c r="Z101" s="10" t="str">
        <f t="shared" si="17"/>
        <v/>
      </c>
      <c r="AA101" s="10" t="str">
        <f t="shared" si="18"/>
        <v/>
      </c>
      <c r="AB101" s="10" t="str">
        <f t="shared" si="19"/>
        <v/>
      </c>
      <c r="AC101" s="10" t="str">
        <f t="shared" si="20"/>
        <v/>
      </c>
      <c r="AD101" s="10">
        <f t="shared" si="21"/>
        <v>0</v>
      </c>
      <c r="AE101" s="10" t="str">
        <f t="shared" si="22"/>
        <v/>
      </c>
      <c r="AF101" s="10" t="str">
        <f t="shared" si="23"/>
        <v/>
      </c>
      <c r="AG101" s="10" t="str">
        <f t="shared" si="24"/>
        <v/>
      </c>
      <c r="AH101" s="10" t="str">
        <f t="shared" si="25"/>
        <v/>
      </c>
      <c r="AI101" s="13" t="str">
        <f t="shared" si="26"/>
        <v>67</v>
      </c>
      <c r="AJ101" s="11">
        <f t="shared" si="27"/>
        <v>67</v>
      </c>
    </row>
    <row r="102" spans="1:36" x14ac:dyDescent="0.25">
      <c r="A102" s="1">
        <v>84</v>
      </c>
      <c r="B102" s="4">
        <v>48</v>
      </c>
      <c r="C102" s="9" t="s">
        <v>299</v>
      </c>
      <c r="D102" s="9" t="s">
        <v>49</v>
      </c>
      <c r="E102" s="9" t="s">
        <v>60</v>
      </c>
      <c r="F102" s="9">
        <v>3689461750</v>
      </c>
      <c r="G102" s="9" t="s">
        <v>316</v>
      </c>
      <c r="H102" s="27"/>
      <c r="I102" s="6">
        <v>7</v>
      </c>
      <c r="J102" s="6">
        <v>7</v>
      </c>
      <c r="K102" s="27"/>
      <c r="L102" s="7">
        <f t="shared" si="28"/>
        <v>0</v>
      </c>
      <c r="M102" s="8" t="str">
        <f>IF(J102=4,RANK(L102,$AA$19:$AA$323,0)+COUNTIF($AA$1:AA101,AA102),"")&amp;IF(J102=5,RANK(L102,$AB$19:$AB$323,0)+COUNTIF($AB$1:AB101,AB102),"")&amp;IF(J102=6,RANK(L102,$AC$19:$AC$323,0)+COUNTIF($AC$1:AC101,AC102),"")&amp;IF(J102=7,RANK(L102,$AD$19:$AD$323,0)+COUNTIF($AD$1:AD101,AD102),"")&amp;IF(J102=8,RANK(L102,$AE$19:$AE$323,0)+COUNTIF($AE$1:AE101,AE102),"")&amp;IF(J102=9,RANK(L102,$AF$19:$AF$323,0)+COUNTIF($AF$1:AF101,AF102),"")&amp;IF(J102=10,RANK(L102,$AG$19:$AG$323,0)+COUNTIF($AG$1:AG101,AG102),"")&amp;IF(J102=11,RANK(L102,$AH$19:$AH$323,0)+COUNTIF($AH$1:AH101,AH102),"")</f>
        <v>84</v>
      </c>
      <c r="N102" s="9" t="s">
        <v>179</v>
      </c>
      <c r="Z102" s="10" t="str">
        <f t="shared" si="17"/>
        <v/>
      </c>
      <c r="AA102" s="10" t="str">
        <f t="shared" si="18"/>
        <v/>
      </c>
      <c r="AB102" s="10" t="str">
        <f t="shared" si="19"/>
        <v/>
      </c>
      <c r="AC102" s="10" t="str">
        <f t="shared" si="20"/>
        <v/>
      </c>
      <c r="AD102" s="10">
        <f t="shared" si="21"/>
        <v>0</v>
      </c>
      <c r="AE102" s="10" t="str">
        <f t="shared" si="22"/>
        <v/>
      </c>
      <c r="AF102" s="10" t="str">
        <f t="shared" si="23"/>
        <v/>
      </c>
      <c r="AG102" s="10" t="str">
        <f t="shared" si="24"/>
        <v/>
      </c>
      <c r="AH102" s="10" t="str">
        <f t="shared" si="25"/>
        <v/>
      </c>
      <c r="AI102" s="13" t="str">
        <f t="shared" si="26"/>
        <v>67</v>
      </c>
      <c r="AJ102" s="11">
        <f t="shared" si="27"/>
        <v>67</v>
      </c>
    </row>
    <row r="103" spans="1:36" x14ac:dyDescent="0.25">
      <c r="A103" s="1">
        <v>85</v>
      </c>
      <c r="B103" s="4">
        <v>48</v>
      </c>
      <c r="C103" s="9" t="s">
        <v>334</v>
      </c>
      <c r="D103" s="9" t="s">
        <v>103</v>
      </c>
      <c r="E103" s="9" t="s">
        <v>34</v>
      </c>
      <c r="F103" s="9">
        <v>1673782698</v>
      </c>
      <c r="G103" s="9" t="s">
        <v>158</v>
      </c>
      <c r="H103" s="27"/>
      <c r="I103" s="6">
        <v>7</v>
      </c>
      <c r="J103" s="6">
        <v>7</v>
      </c>
      <c r="K103" s="27"/>
      <c r="L103" s="7">
        <f t="shared" si="28"/>
        <v>0</v>
      </c>
      <c r="M103" s="8" t="str">
        <f>IF(J103=4,RANK(L103,$AA$19:$AA$323,0)+COUNTIF($AA$1:AA102,AA103),"")&amp;IF(J103=5,RANK(L103,$AB$19:$AB$323,0)+COUNTIF($AB$1:AB102,AB103),"")&amp;IF(J103=6,RANK(L103,$AC$19:$AC$323,0)+COUNTIF($AC$1:AC102,AC103),"")&amp;IF(J103=7,RANK(L103,$AD$19:$AD$323,0)+COUNTIF($AD$1:AD102,AD103),"")&amp;IF(J103=8,RANK(L103,$AE$19:$AE$323,0)+COUNTIF($AE$1:AE102,AE103),"")&amp;IF(J103=9,RANK(L103,$AF$19:$AF$323,0)+COUNTIF($AF$1:AF102,AF103),"")&amp;IF(J103=10,RANK(L103,$AG$19:$AG$323,0)+COUNTIF($AG$1:AG102,AG103),"")&amp;IF(J103=11,RANK(L103,$AH$19:$AH$323,0)+COUNTIF($AH$1:AH102,AH103),"")</f>
        <v>85</v>
      </c>
      <c r="N103" s="9" t="s">
        <v>179</v>
      </c>
      <c r="Z103" s="10" t="str">
        <f t="shared" si="17"/>
        <v/>
      </c>
      <c r="AA103" s="10" t="str">
        <f t="shared" si="18"/>
        <v/>
      </c>
      <c r="AB103" s="10" t="str">
        <f t="shared" si="19"/>
        <v/>
      </c>
      <c r="AC103" s="10" t="str">
        <f t="shared" si="20"/>
        <v/>
      </c>
      <c r="AD103" s="10">
        <f t="shared" si="21"/>
        <v>0</v>
      </c>
      <c r="AE103" s="10" t="str">
        <f t="shared" si="22"/>
        <v/>
      </c>
      <c r="AF103" s="10" t="str">
        <f t="shared" si="23"/>
        <v/>
      </c>
      <c r="AG103" s="10" t="str">
        <f t="shared" si="24"/>
        <v/>
      </c>
      <c r="AH103" s="10" t="str">
        <f t="shared" si="25"/>
        <v/>
      </c>
      <c r="AI103" s="13" t="str">
        <f t="shared" si="26"/>
        <v>67</v>
      </c>
      <c r="AJ103" s="11">
        <f t="shared" si="27"/>
        <v>67</v>
      </c>
    </row>
    <row r="104" spans="1:36" x14ac:dyDescent="0.25">
      <c r="A104" s="1">
        <v>86</v>
      </c>
      <c r="B104" s="4">
        <v>48</v>
      </c>
      <c r="C104" s="9" t="s">
        <v>335</v>
      </c>
      <c r="D104" s="9" t="s">
        <v>117</v>
      </c>
      <c r="E104" s="9" t="s">
        <v>188</v>
      </c>
      <c r="F104" s="9">
        <v>415737822</v>
      </c>
      <c r="G104" s="9" t="s">
        <v>316</v>
      </c>
      <c r="H104" s="27"/>
      <c r="I104" s="6">
        <v>7</v>
      </c>
      <c r="J104" s="6">
        <v>7</v>
      </c>
      <c r="K104" s="27"/>
      <c r="L104" s="7">
        <f t="shared" si="28"/>
        <v>0</v>
      </c>
      <c r="M104" s="8" t="str">
        <f>IF(J104=4,RANK(L104,$AA$19:$AA$323,0)+COUNTIF($AA$1:AA103,AA104),"")&amp;IF(J104=5,RANK(L104,$AB$19:$AB$323,0)+COUNTIF($AB$1:AB103,AB104),"")&amp;IF(J104=6,RANK(L104,$AC$19:$AC$323,0)+COUNTIF($AC$1:AC103,AC104),"")&amp;IF(J104=7,RANK(L104,$AD$19:$AD$323,0)+COUNTIF($AD$1:AD103,AD104),"")&amp;IF(J104=8,RANK(L104,$AE$19:$AE$323,0)+COUNTIF($AE$1:AE103,AE104),"")&amp;IF(J104=9,RANK(L104,$AF$19:$AF$323,0)+COUNTIF($AF$1:AF103,AF104),"")&amp;IF(J104=10,RANK(L104,$AG$19:$AG$323,0)+COUNTIF($AG$1:AG103,AG104),"")&amp;IF(J104=11,RANK(L104,$AH$19:$AH$323,0)+COUNTIF($AH$1:AH103,AH104),"")</f>
        <v>86</v>
      </c>
      <c r="N104" s="9" t="s">
        <v>179</v>
      </c>
      <c r="Z104" s="10" t="str">
        <f t="shared" si="17"/>
        <v/>
      </c>
      <c r="AA104" s="10" t="str">
        <f t="shared" si="18"/>
        <v/>
      </c>
      <c r="AB104" s="10" t="str">
        <f t="shared" si="19"/>
        <v/>
      </c>
      <c r="AC104" s="10" t="str">
        <f t="shared" si="20"/>
        <v/>
      </c>
      <c r="AD104" s="10">
        <f t="shared" si="21"/>
        <v>0</v>
      </c>
      <c r="AE104" s="10" t="str">
        <f t="shared" si="22"/>
        <v/>
      </c>
      <c r="AF104" s="10" t="str">
        <f t="shared" si="23"/>
        <v/>
      </c>
      <c r="AG104" s="10" t="str">
        <f t="shared" si="24"/>
        <v/>
      </c>
      <c r="AH104" s="10" t="str">
        <f t="shared" si="25"/>
        <v/>
      </c>
      <c r="AI104" s="13" t="str">
        <f t="shared" si="26"/>
        <v>67</v>
      </c>
      <c r="AJ104" s="11">
        <f t="shared" si="27"/>
        <v>67</v>
      </c>
    </row>
    <row r="105" spans="1:36" x14ac:dyDescent="0.25">
      <c r="A105" s="1">
        <v>87</v>
      </c>
      <c r="B105" s="4">
        <v>48</v>
      </c>
      <c r="C105" s="9" t="s">
        <v>336</v>
      </c>
      <c r="D105" s="9" t="s">
        <v>33</v>
      </c>
      <c r="E105" s="9" t="s">
        <v>80</v>
      </c>
      <c r="F105" s="9">
        <v>2186905619</v>
      </c>
      <c r="G105" s="9" t="s">
        <v>158</v>
      </c>
      <c r="H105" s="27"/>
      <c r="I105" s="6">
        <v>7</v>
      </c>
      <c r="J105" s="6">
        <v>7</v>
      </c>
      <c r="K105" s="27"/>
      <c r="L105" s="7">
        <f t="shared" si="28"/>
        <v>0</v>
      </c>
      <c r="M105" s="8" t="str">
        <f>IF(J105=4,RANK(L105,$AA$19:$AA$323,0)+COUNTIF($AA$1:AA104,AA105),"")&amp;IF(J105=5,RANK(L105,$AB$19:$AB$323,0)+COUNTIF($AB$1:AB104,AB105),"")&amp;IF(J105=6,RANK(L105,$AC$19:$AC$323,0)+COUNTIF($AC$1:AC104,AC105),"")&amp;IF(J105=7,RANK(L105,$AD$19:$AD$323,0)+COUNTIF($AD$1:AD104,AD105),"")&amp;IF(J105=8,RANK(L105,$AE$19:$AE$323,0)+COUNTIF($AE$1:AE104,AE105),"")&amp;IF(J105=9,RANK(L105,$AF$19:$AF$323,0)+COUNTIF($AF$1:AF104,AF105),"")&amp;IF(J105=10,RANK(L105,$AG$19:$AG$323,0)+COUNTIF($AG$1:AG104,AG105),"")&amp;IF(J105=11,RANK(L105,$AH$19:$AH$323,0)+COUNTIF($AH$1:AH104,AH105),"")</f>
        <v>87</v>
      </c>
      <c r="N105" s="9" t="s">
        <v>179</v>
      </c>
      <c r="Z105" s="10" t="str">
        <f t="shared" si="17"/>
        <v/>
      </c>
      <c r="AA105" s="10" t="str">
        <f t="shared" si="18"/>
        <v/>
      </c>
      <c r="AB105" s="10" t="str">
        <f t="shared" si="19"/>
        <v/>
      </c>
      <c r="AC105" s="10" t="str">
        <f t="shared" si="20"/>
        <v/>
      </c>
      <c r="AD105" s="10">
        <f t="shared" si="21"/>
        <v>0</v>
      </c>
      <c r="AE105" s="10" t="str">
        <f t="shared" si="22"/>
        <v/>
      </c>
      <c r="AF105" s="10" t="str">
        <f t="shared" si="23"/>
        <v/>
      </c>
      <c r="AG105" s="10" t="str">
        <f t="shared" si="24"/>
        <v/>
      </c>
      <c r="AH105" s="10" t="str">
        <f t="shared" si="25"/>
        <v/>
      </c>
      <c r="AI105" s="13" t="str">
        <f t="shared" si="26"/>
        <v>67</v>
      </c>
      <c r="AJ105" s="11">
        <f t="shared" si="27"/>
        <v>67</v>
      </c>
    </row>
    <row r="106" spans="1:36" x14ac:dyDescent="0.25">
      <c r="A106" s="1">
        <v>88</v>
      </c>
      <c r="B106" s="4">
        <v>48</v>
      </c>
      <c r="C106" s="9" t="s">
        <v>337</v>
      </c>
      <c r="D106" s="9" t="s">
        <v>265</v>
      </c>
      <c r="E106" s="9" t="s">
        <v>338</v>
      </c>
      <c r="F106" s="9">
        <v>2553446152</v>
      </c>
      <c r="G106" s="9" t="s">
        <v>316</v>
      </c>
      <c r="H106" s="27"/>
      <c r="I106" s="6">
        <v>7</v>
      </c>
      <c r="J106" s="6">
        <v>7</v>
      </c>
      <c r="K106" s="27"/>
      <c r="L106" s="7">
        <f t="shared" si="28"/>
        <v>0</v>
      </c>
      <c r="M106" s="8" t="str">
        <f>IF(J106=4,RANK(L106,$AA$19:$AA$323,0)+COUNTIF($AA$1:AA105,AA106),"")&amp;IF(J106=5,RANK(L106,$AB$19:$AB$323,0)+COUNTIF($AB$1:AB105,AB106),"")&amp;IF(J106=6,RANK(L106,$AC$19:$AC$323,0)+COUNTIF($AC$1:AC105,AC106),"")&amp;IF(J106=7,RANK(L106,$AD$19:$AD$323,0)+COUNTIF($AD$1:AD105,AD106),"")&amp;IF(J106=8,RANK(L106,$AE$19:$AE$323,0)+COUNTIF($AE$1:AE105,AE106),"")&amp;IF(J106=9,RANK(L106,$AF$19:$AF$323,0)+COUNTIF($AF$1:AF105,AF106),"")&amp;IF(J106=10,RANK(L106,$AG$19:$AG$323,0)+COUNTIF($AG$1:AG105,AG106),"")&amp;IF(J106=11,RANK(L106,$AH$19:$AH$323,0)+COUNTIF($AH$1:AH105,AH106),"")</f>
        <v>88</v>
      </c>
      <c r="N106" s="9" t="s">
        <v>179</v>
      </c>
      <c r="Z106" s="10" t="str">
        <f t="shared" si="17"/>
        <v/>
      </c>
      <c r="AA106" s="10" t="str">
        <f t="shared" si="18"/>
        <v/>
      </c>
      <c r="AB106" s="10" t="str">
        <f t="shared" si="19"/>
        <v/>
      </c>
      <c r="AC106" s="10" t="str">
        <f t="shared" si="20"/>
        <v/>
      </c>
      <c r="AD106" s="10">
        <f t="shared" si="21"/>
        <v>0</v>
      </c>
      <c r="AE106" s="10" t="str">
        <f t="shared" si="22"/>
        <v/>
      </c>
      <c r="AF106" s="10" t="str">
        <f t="shared" si="23"/>
        <v/>
      </c>
      <c r="AG106" s="10" t="str">
        <f t="shared" si="24"/>
        <v/>
      </c>
      <c r="AH106" s="10" t="str">
        <f t="shared" si="25"/>
        <v/>
      </c>
      <c r="AI106" s="13" t="str">
        <f t="shared" si="26"/>
        <v>67</v>
      </c>
      <c r="AJ106" s="11">
        <f t="shared" si="27"/>
        <v>67</v>
      </c>
    </row>
    <row r="107" spans="1:36" x14ac:dyDescent="0.25">
      <c r="A107" s="1">
        <v>89</v>
      </c>
      <c r="B107" s="4">
        <v>48</v>
      </c>
      <c r="C107" s="9" t="s">
        <v>339</v>
      </c>
      <c r="D107" s="9" t="s">
        <v>59</v>
      </c>
      <c r="E107" s="9" t="s">
        <v>57</v>
      </c>
      <c r="F107" s="9">
        <v>2269762001</v>
      </c>
      <c r="G107" s="9" t="s">
        <v>158</v>
      </c>
      <c r="H107" s="27"/>
      <c r="I107" s="6">
        <v>7</v>
      </c>
      <c r="J107" s="6">
        <v>7</v>
      </c>
      <c r="K107" s="27"/>
      <c r="L107" s="7">
        <f t="shared" si="28"/>
        <v>0</v>
      </c>
      <c r="M107" s="8" t="str">
        <f>IF(J107=4,RANK(L107,$AA$19:$AA$323,0)+COUNTIF($AA$1:AA106,AA107),"")&amp;IF(J107=5,RANK(L107,$AB$19:$AB$323,0)+COUNTIF($AB$1:AB106,AB107),"")&amp;IF(J107=6,RANK(L107,$AC$19:$AC$323,0)+COUNTIF($AC$1:AC106,AC107),"")&amp;IF(J107=7,RANK(L107,$AD$19:$AD$323,0)+COUNTIF($AD$1:AD106,AD107),"")&amp;IF(J107=8,RANK(L107,$AE$19:$AE$323,0)+COUNTIF($AE$1:AE106,AE107),"")&amp;IF(J107=9,RANK(L107,$AF$19:$AF$323,0)+COUNTIF($AF$1:AF106,AF107),"")&amp;IF(J107=10,RANK(L107,$AG$19:$AG$323,0)+COUNTIF($AG$1:AG106,AG107),"")&amp;IF(J107=11,RANK(L107,$AH$19:$AH$323,0)+COUNTIF($AH$1:AH106,AH107),"")</f>
        <v>89</v>
      </c>
      <c r="N107" s="9" t="s">
        <v>179</v>
      </c>
      <c r="Z107" s="10" t="str">
        <f t="shared" si="17"/>
        <v/>
      </c>
      <c r="AA107" s="10" t="str">
        <f t="shared" si="18"/>
        <v/>
      </c>
      <c r="AB107" s="10" t="str">
        <f t="shared" si="19"/>
        <v/>
      </c>
      <c r="AC107" s="10" t="str">
        <f t="shared" si="20"/>
        <v/>
      </c>
      <c r="AD107" s="10">
        <f t="shared" si="21"/>
        <v>0</v>
      </c>
      <c r="AE107" s="10" t="str">
        <f t="shared" si="22"/>
        <v/>
      </c>
      <c r="AF107" s="10" t="str">
        <f t="shared" si="23"/>
        <v/>
      </c>
      <c r="AG107" s="10" t="str">
        <f t="shared" si="24"/>
        <v/>
      </c>
      <c r="AH107" s="10" t="str">
        <f t="shared" si="25"/>
        <v/>
      </c>
      <c r="AI107" s="13" t="str">
        <f t="shared" si="26"/>
        <v>67</v>
      </c>
      <c r="AJ107" s="11">
        <f t="shared" si="27"/>
        <v>67</v>
      </c>
    </row>
  </sheetData>
  <sortState ref="A136:N172">
    <sortCondition descending="1" ref="L136:L172"/>
    <sortCondition ref="N136:N172" customList="Участник,Неявка"/>
    <sortCondition ref="C136:C172"/>
  </sortState>
  <mergeCells count="6">
    <mergeCell ref="A16:B16"/>
    <mergeCell ref="A6:B7"/>
    <mergeCell ref="C6:G6"/>
    <mergeCell ref="H6:H7"/>
    <mergeCell ref="I6:J6"/>
    <mergeCell ref="I7:J7"/>
  </mergeCells>
  <conditionalFormatting sqref="L19:L107">
    <cfRule type="cellIs" dxfId="7" priority="1" operator="greaterThan">
      <formula>100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03"/>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COUNTIF(J19:J857,4)</f>
        <v>0</v>
      </c>
      <c r="D8" s="17">
        <f>COUNTIF($Z$19:$Z$857,5)</f>
        <v>0</v>
      </c>
      <c r="E8" s="17">
        <f>COUNTIF($Z$19:$Z$857,104)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COUNTIF(J19:J858,5)</f>
        <v>0</v>
      </c>
      <c r="D9" s="17">
        <f>COUNTIF($Z$19:$Z$857,6)</f>
        <v>0</v>
      </c>
      <c r="E9" s="17">
        <f>COUNTIF($Z$19:$Z$857,105)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COUNTIF(J19:J859,6)</f>
        <v>0</v>
      </c>
      <c r="D10" s="17">
        <f>COUNTIF($Z$19:$Z$857,7)</f>
        <v>0</v>
      </c>
      <c r="E10" s="17">
        <f>COUNTIF($Z$19:$Z$857,106)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COUNTIF(J19:J860,7)</f>
        <v>0</v>
      </c>
      <c r="D11" s="17">
        <f>COUNTIF($Z$19:$Z$857,8)</f>
        <v>0</v>
      </c>
      <c r="E11" s="17">
        <f>COUNTIF($Z$19:$Z$857,107)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COUNTIF(J19:J861,8)</f>
        <v>85</v>
      </c>
      <c r="D12" s="17">
        <f>COUNTIF($Z$19:$Z$857,9)</f>
        <v>4</v>
      </c>
      <c r="E12" s="17">
        <f>COUNTIF($Z$19:$Z$857,108)</f>
        <v>19</v>
      </c>
      <c r="F12" s="17">
        <f t="shared" si="2"/>
        <v>23</v>
      </c>
      <c r="G12" s="15">
        <f t="shared" si="0"/>
        <v>62</v>
      </c>
      <c r="H12" s="21">
        <v>25</v>
      </c>
      <c r="I12" s="22"/>
      <c r="J12" s="19">
        <f t="shared" si="1"/>
        <v>38</v>
      </c>
      <c r="Z12" s="10"/>
      <c r="AA12" s="10"/>
      <c r="AB12" s="10"/>
      <c r="AC12" s="10"/>
      <c r="AD12" s="10"/>
      <c r="AE12" s="10"/>
      <c r="AF12" s="10"/>
      <c r="AG12" s="10"/>
      <c r="AH12" s="11"/>
      <c r="AI12" s="11">
        <f t="shared" si="3"/>
        <v>0</v>
      </c>
      <c r="AJ12" s="11">
        <f t="shared" si="3"/>
        <v>38</v>
      </c>
    </row>
    <row r="13" spans="1:36" x14ac:dyDescent="0.25">
      <c r="A13" s="15">
        <v>9</v>
      </c>
      <c r="B13" s="16" t="s">
        <v>23</v>
      </c>
      <c r="C13" s="17">
        <f>COUNTIF(J19:J862,9)</f>
        <v>0</v>
      </c>
      <c r="D13" s="17">
        <f>COUNTIF($Z$19:$Z$857,10)</f>
        <v>0</v>
      </c>
      <c r="E13" s="17">
        <f>COUNTIF($Z$19:$Z$857,109)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COUNTIF(J19:J863,10)</f>
        <v>0</v>
      </c>
      <c r="D14" s="17">
        <f>COUNTIF($Z$19:$Z$857,11)</f>
        <v>0</v>
      </c>
      <c r="E14" s="17">
        <f>COUNTIF($Z$19:$Z$857,110)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COUNTIF(J19:J864,11)</f>
        <v>0</v>
      </c>
      <c r="D15" s="17">
        <f>COUNTIF($Z$19:$Z$857,12)</f>
        <v>0</v>
      </c>
      <c r="E15" s="17">
        <f>COUNTIF($Z$19:$Z$857,111)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85</v>
      </c>
      <c r="D16" s="17">
        <f>COUNTIF($N$19:$N$20,"победитель")</f>
        <v>2</v>
      </c>
      <c r="E16" s="17">
        <f>COUNTIF($N$19:$N$20,"призер")</f>
        <v>0</v>
      </c>
      <c r="F16" s="17">
        <f t="shared" si="2"/>
        <v>2</v>
      </c>
      <c r="G16" s="23">
        <f>SUM(G8:G15)</f>
        <v>62</v>
      </c>
      <c r="H16" s="24"/>
      <c r="I16" s="25"/>
      <c r="J16" s="26">
        <f>SUM(J8:J15)</f>
        <v>38</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340</v>
      </c>
      <c r="D19" s="9" t="s">
        <v>200</v>
      </c>
      <c r="E19" s="9" t="s">
        <v>148</v>
      </c>
      <c r="F19" s="9">
        <v>3895411235</v>
      </c>
      <c r="G19" s="9" t="s">
        <v>28</v>
      </c>
      <c r="H19" s="5"/>
      <c r="I19" s="6">
        <v>8</v>
      </c>
      <c r="J19" s="6">
        <v>8</v>
      </c>
      <c r="K19" s="9">
        <v>24</v>
      </c>
      <c r="L19" s="7">
        <f>K19*100/(IF(J19=$A$8,$H$8,IF(J19=$A$9,$H$9,IF(J19=$A$10,$H$10,IF(J19=$A$11,$H$11,IF(J19=$A$12,$H$12,IF(J19=$A$13,$H$13,IF(J19=$A$14,$H$14,$H$15))))))))</f>
        <v>96</v>
      </c>
      <c r="M19" s="8" t="str">
        <f>IF(J19=4,RANK(L19,$AA$19:$AA$332,0)+COUNTIF($AA$1:AA18,AA19),"")&amp;IF(J19=5,RANK(L19,$AB$19:$AB$332,0)+COUNTIF($AB$1:AB18,AB19),"")&amp;IF(J19=6,RANK(L19,$AC$19:$AC$332,0)+COUNTIF($AC$1:AC18,AC19),"")&amp;IF(J19=7,RANK(L19,$AD$19:$AD$332,0)+COUNTIF($AD$1:AD18,AD19),"")&amp;IF(J19=8,RANK(L19,$AE$19:$AE$332,0)+COUNTIF($AE$1:AE18,AE19),"")&amp;IF(J19=9,RANK(L19,$AF$19:$AF$332,0)+COUNTIF($AF$1:AF18,AF19),"")&amp;IF(J19=10,RANK(L19,$AG$19:$AG$332,0)+COUNTIF($AG$1:AG18,AG19),"")&amp;IF(J19=11,RANK(L19,$AH$19:$AH$332,0)+COUNTIF($AH$1:AH18,AH19),"")</f>
        <v>1</v>
      </c>
      <c r="N19" s="9" t="s">
        <v>176</v>
      </c>
      <c r="Z19" s="10">
        <f>IF(N19="победитель",1+J19,IF(N19="призер",100+J19,""))</f>
        <v>9</v>
      </c>
      <c r="AA19" s="10" t="str">
        <f>IF(J19=4,L19,"")</f>
        <v/>
      </c>
      <c r="AB19" s="10" t="str">
        <f>IF(J19=5,L19,"")</f>
        <v/>
      </c>
      <c r="AC19" s="10" t="str">
        <f>IF(J19=6,L19,"")</f>
        <v/>
      </c>
      <c r="AD19" s="10" t="str">
        <f>IF(J19=7,L19,"")</f>
        <v/>
      </c>
      <c r="AE19" s="10">
        <f>IF(J19=8,L19,"")</f>
        <v>96</v>
      </c>
      <c r="AF19" s="10" t="str">
        <f>IF(J19=9,L19,"")</f>
        <v/>
      </c>
      <c r="AG19" s="10" t="str">
        <f>IF(J19=10,L19,"")</f>
        <v/>
      </c>
      <c r="AH19" s="10" t="str">
        <f>IF(J19=11,L19,"")</f>
        <v/>
      </c>
      <c r="AI19" s="13" t="str">
        <f>IF(J19=4,RANK(L19,$AA$19:$AA$332,0),"")&amp;IF(J19=5,RANK(L19,$AB$19:$AB$332,0),"")&amp;IF(J19=6,RANK(L19,$AC$19:$AC$332,0),"")&amp;IF(J19=7,RANK(L19,$AD$19:$AD$332,0),"")&amp;IF(J19=8,RANK(L19,$AE$19:$AE$332,0),"")&amp;IF(J19=9,RANK(L19,$AF$19:$AF$332,0),"")&amp;IF(J19=10,RANK(L19,$AG$19:$AG$332,0),"")&amp;IF(J19=11,RANK(L19,$AH$19:$AH$332,0),"")</f>
        <v>1</v>
      </c>
      <c r="AJ19" s="11">
        <f>AI19+1-1</f>
        <v>1</v>
      </c>
    </row>
    <row r="20" spans="1:36" x14ac:dyDescent="0.25">
      <c r="A20" s="1">
        <v>2</v>
      </c>
      <c r="B20" s="4">
        <v>48</v>
      </c>
      <c r="C20" s="9" t="s">
        <v>341</v>
      </c>
      <c r="D20" s="9" t="s">
        <v>342</v>
      </c>
      <c r="E20" s="9" t="s">
        <v>246</v>
      </c>
      <c r="F20" s="9">
        <v>2298313154</v>
      </c>
      <c r="G20" s="9" t="s">
        <v>65</v>
      </c>
      <c r="H20" s="27"/>
      <c r="I20" s="6">
        <v>8</v>
      </c>
      <c r="J20" s="6">
        <v>8</v>
      </c>
      <c r="K20" s="9">
        <v>23</v>
      </c>
      <c r="L20" s="7">
        <f t="shared" ref="L20:L21" si="4">K20*100/(IF(J20=$A$8,$H$8,IF(J20=$A$9,$H$9,IF(J20=$A$10,$H$10,IF(J20=$A$11,$H$11,IF(J20=$A$12,$H$12,IF(J20=$A$13,$H$13,IF(J20=$A$14,$H$14,$H$15))))))))</f>
        <v>92</v>
      </c>
      <c r="M20" s="8" t="str">
        <f>IF(J20=4,RANK(L20,$AA$19:$AA$332,0)+COUNTIF($AA$1:AA19,AA20),"")&amp;IF(J20=5,RANK(L20,$AB$19:$AB$332,0)+COUNTIF($AB$1:AB19,AB20),"")&amp;IF(J20=6,RANK(L20,$AC$19:$AC$332,0)+COUNTIF($AC$1:AC19,AC20),"")&amp;IF(J20=7,RANK(L20,$AD$19:$AD$332,0)+COUNTIF($AD$1:AD19,AD20),"")&amp;IF(J20=8,RANK(L20,$AE$19:$AE$332,0)+COUNTIF($AE$1:AE19,AE20),"")&amp;IF(J20=9,RANK(L20,$AF$19:$AF$332,0)+COUNTIF($AF$1:AF19,AF20),"")&amp;IF(J20=10,RANK(L20,$AG$19:$AG$332,0)+COUNTIF($AG$1:AG19,AG20),"")&amp;IF(J20=11,RANK(L20,$AH$19:$AH$332,0)+COUNTIF($AH$1:AH19,AH20),"")</f>
        <v>2</v>
      </c>
      <c r="N20" s="9" t="s">
        <v>176</v>
      </c>
      <c r="Z20" s="10">
        <f t="shared" ref="Z20:Z83" si="5">IF(N20="победитель",1+J20,IF(N20="призер",100+J20,""))</f>
        <v>9</v>
      </c>
      <c r="AA20" s="10" t="str">
        <f t="shared" ref="AA20:AA83" si="6">IF(J20=4,L20,"")</f>
        <v/>
      </c>
      <c r="AB20" s="10" t="str">
        <f t="shared" ref="AB20:AB83" si="7">IF(J20=5,L20,"")</f>
        <v/>
      </c>
      <c r="AC20" s="10" t="str">
        <f t="shared" ref="AC20:AC83" si="8">IF(J20=6,L20,"")</f>
        <v/>
      </c>
      <c r="AD20" s="10" t="str">
        <f t="shared" ref="AD20:AD83" si="9">IF(J20=7,L20,"")</f>
        <v/>
      </c>
      <c r="AE20" s="10">
        <f t="shared" ref="AE20:AE83" si="10">IF(J20=8,L20,"")</f>
        <v>92</v>
      </c>
      <c r="AF20" s="10" t="str">
        <f t="shared" ref="AF20:AF83" si="11">IF(J20=9,L20,"")</f>
        <v/>
      </c>
      <c r="AG20" s="10" t="str">
        <f t="shared" ref="AG20:AG83" si="12">IF(J20=10,L20,"")</f>
        <v/>
      </c>
      <c r="AH20" s="10" t="str">
        <f t="shared" ref="AH20:AH83" si="13">IF(J20=11,L20,"")</f>
        <v/>
      </c>
      <c r="AI20" s="13" t="str">
        <f t="shared" ref="AI20:AI83" si="14">IF(J20=4,RANK(L20,$AA$19:$AA$332,0),"")&amp;IF(J20=5,RANK(L20,$AB$19:$AB$332,0),"")&amp;IF(J20=6,RANK(L20,$AC$19:$AC$332,0),"")&amp;IF(J20=7,RANK(L20,$AD$19:$AD$332,0),"")&amp;IF(J20=8,RANK(L20,$AE$19:$AE$332,0),"")&amp;IF(J20=9,RANK(L20,$AF$19:$AF$332,0),"")&amp;IF(J20=10,RANK(L20,$AG$19:$AG$332,0),"")&amp;IF(J20=11,RANK(L20,$AH$19:$AH$332,0),"")</f>
        <v>2</v>
      </c>
      <c r="AJ20" s="11">
        <f t="shared" ref="AJ20:AJ83" si="15">AI20+1-1</f>
        <v>2</v>
      </c>
    </row>
    <row r="21" spans="1:36" x14ac:dyDescent="0.25">
      <c r="A21" s="1">
        <v>3</v>
      </c>
      <c r="B21" s="4">
        <v>48</v>
      </c>
      <c r="C21" s="9" t="s">
        <v>343</v>
      </c>
      <c r="D21" s="9" t="s">
        <v>43</v>
      </c>
      <c r="E21" s="9" t="s">
        <v>41</v>
      </c>
      <c r="F21" s="9">
        <v>1259757341</v>
      </c>
      <c r="G21" s="9" t="s">
        <v>28</v>
      </c>
      <c r="H21" s="27"/>
      <c r="I21" s="6">
        <v>8</v>
      </c>
      <c r="J21" s="6">
        <v>8</v>
      </c>
      <c r="K21" s="9">
        <v>23</v>
      </c>
      <c r="L21" s="7">
        <f t="shared" si="4"/>
        <v>92</v>
      </c>
      <c r="M21" s="8" t="str">
        <f>IF(J21=4,RANK(L21,$AA$19:$AA$332,0)+COUNTIF($AA$1:AA20,AA21),"")&amp;IF(J21=5,RANK(L21,$AB$19:$AB$332,0)+COUNTIF($AB$1:AB20,AB21),"")&amp;IF(J21=6,RANK(L21,$AC$19:$AC$332,0)+COUNTIF($AC$1:AC20,AC21),"")&amp;IF(J21=7,RANK(L21,$AD$19:$AD$332,0)+COUNTIF($AD$1:AD20,AD21),"")&amp;IF(J21=8,RANK(L21,$AE$19:$AE$332,0)+COUNTIF($AE$1:AE20,AE21),"")&amp;IF(J21=9,RANK(L21,$AF$19:$AF$332,0)+COUNTIF($AF$1:AF20,AF21),"")&amp;IF(J21=10,RANK(L21,$AG$19:$AG$332,0)+COUNTIF($AG$1:AG20,AG21),"")&amp;IF(J21=11,RANK(L21,$AH$19:$AH$332,0)+COUNTIF($AH$1:AH20,AH21),"")</f>
        <v>3</v>
      </c>
      <c r="N21" s="9" t="s">
        <v>177</v>
      </c>
      <c r="Z21" s="10">
        <f t="shared" si="5"/>
        <v>108</v>
      </c>
      <c r="AA21" s="10" t="str">
        <f t="shared" si="6"/>
        <v/>
      </c>
      <c r="AB21" s="10" t="str">
        <f t="shared" si="7"/>
        <v/>
      </c>
      <c r="AC21" s="10" t="str">
        <f t="shared" si="8"/>
        <v/>
      </c>
      <c r="AD21" s="10" t="str">
        <f t="shared" si="9"/>
        <v/>
      </c>
      <c r="AE21" s="10">
        <f t="shared" si="10"/>
        <v>92</v>
      </c>
      <c r="AF21" s="10" t="str">
        <f t="shared" si="11"/>
        <v/>
      </c>
      <c r="AG21" s="10" t="str">
        <f t="shared" si="12"/>
        <v/>
      </c>
      <c r="AH21" s="10" t="str">
        <f t="shared" si="13"/>
        <v/>
      </c>
      <c r="AI21" s="13" t="str">
        <f t="shared" si="14"/>
        <v>2</v>
      </c>
      <c r="AJ21" s="11">
        <f t="shared" si="15"/>
        <v>2</v>
      </c>
    </row>
    <row r="22" spans="1:36" x14ac:dyDescent="0.25">
      <c r="A22" s="1">
        <v>4</v>
      </c>
      <c r="B22" s="4">
        <v>48</v>
      </c>
      <c r="C22" s="9" t="s">
        <v>344</v>
      </c>
      <c r="D22" s="9" t="s">
        <v>40</v>
      </c>
      <c r="E22" s="9" t="s">
        <v>34</v>
      </c>
      <c r="F22" s="9">
        <v>1295643392</v>
      </c>
      <c r="G22" s="9" t="s">
        <v>65</v>
      </c>
      <c r="H22" s="27"/>
      <c r="I22" s="6">
        <v>8</v>
      </c>
      <c r="J22" s="6">
        <v>8</v>
      </c>
      <c r="K22" s="9">
        <v>22</v>
      </c>
      <c r="L22" s="7">
        <f t="shared" ref="L22:L85" si="16">K22*100/(IF(J22=$A$8,$H$8,IF(J22=$A$9,$H$9,IF(J22=$A$10,$H$10,IF(J22=$A$11,$H$11,IF(J22=$A$12,$H$12,IF(J22=$A$13,$H$13,IF(J22=$A$14,$H$14,$H$15))))))))</f>
        <v>88</v>
      </c>
      <c r="M22" s="8" t="str">
        <f>IF(J22=4,RANK(L22,$AA$19:$AA$332,0)+COUNTIF($AA$1:AA21,AA22),"")&amp;IF(J22=5,RANK(L22,$AB$19:$AB$332,0)+COUNTIF($AB$1:AB21,AB22),"")&amp;IF(J22=6,RANK(L22,$AC$19:$AC$332,0)+COUNTIF($AC$1:AC21,AC22),"")&amp;IF(J22=7,RANK(L22,$AD$19:$AD$332,0)+COUNTIF($AD$1:AD21,AD22),"")&amp;IF(J22=8,RANK(L22,$AE$19:$AE$332,0)+COUNTIF($AE$1:AE21,AE22),"")&amp;IF(J22=9,RANK(L22,$AF$19:$AF$332,0)+COUNTIF($AF$1:AF21,AF22),"")&amp;IF(J22=10,RANK(L22,$AG$19:$AG$332,0)+COUNTIF($AG$1:AG21,AG22),"")&amp;IF(J22=11,RANK(L22,$AH$19:$AH$332,0)+COUNTIF($AH$1:AH21,AH22),"")</f>
        <v>4</v>
      </c>
      <c r="N22" s="9" t="s">
        <v>177</v>
      </c>
      <c r="Z22" s="10">
        <f t="shared" si="5"/>
        <v>108</v>
      </c>
      <c r="AA22" s="10" t="str">
        <f t="shared" si="6"/>
        <v/>
      </c>
      <c r="AB22" s="10" t="str">
        <f t="shared" si="7"/>
        <v/>
      </c>
      <c r="AC22" s="10" t="str">
        <f t="shared" si="8"/>
        <v/>
      </c>
      <c r="AD22" s="10" t="str">
        <f t="shared" si="9"/>
        <v/>
      </c>
      <c r="AE22" s="10">
        <f t="shared" si="10"/>
        <v>88</v>
      </c>
      <c r="AF22" s="10" t="str">
        <f t="shared" si="11"/>
        <v/>
      </c>
      <c r="AG22" s="10" t="str">
        <f t="shared" si="12"/>
        <v/>
      </c>
      <c r="AH22" s="10" t="str">
        <f t="shared" si="13"/>
        <v/>
      </c>
      <c r="AI22" s="13" t="str">
        <f t="shared" si="14"/>
        <v>4</v>
      </c>
      <c r="AJ22" s="11">
        <f t="shared" si="15"/>
        <v>4</v>
      </c>
    </row>
    <row r="23" spans="1:36" x14ac:dyDescent="0.25">
      <c r="A23" s="1">
        <v>5</v>
      </c>
      <c r="B23" s="4">
        <v>48</v>
      </c>
      <c r="C23" s="9" t="s">
        <v>345</v>
      </c>
      <c r="D23" s="9" t="s">
        <v>103</v>
      </c>
      <c r="E23" s="9" t="s">
        <v>57</v>
      </c>
      <c r="F23" s="9">
        <v>2073936844</v>
      </c>
      <c r="G23" s="9" t="s">
        <v>35</v>
      </c>
      <c r="H23" s="27"/>
      <c r="I23" s="6">
        <v>8</v>
      </c>
      <c r="J23" s="6">
        <v>8</v>
      </c>
      <c r="K23" s="9">
        <v>22</v>
      </c>
      <c r="L23" s="7">
        <f t="shared" si="16"/>
        <v>88</v>
      </c>
      <c r="M23" s="8" t="str">
        <f>IF(J23=4,RANK(L23,$AA$19:$AA$332,0)+COUNTIF($AA$1:AA22,AA23),"")&amp;IF(J23=5,RANK(L23,$AB$19:$AB$332,0)+COUNTIF($AB$1:AB22,AB23),"")&amp;IF(J23=6,RANK(L23,$AC$19:$AC$332,0)+COUNTIF($AC$1:AC22,AC23),"")&amp;IF(J23=7,RANK(L23,$AD$19:$AD$332,0)+COUNTIF($AD$1:AD22,AD23),"")&amp;IF(J23=8,RANK(L23,$AE$19:$AE$332,0)+COUNTIF($AE$1:AE22,AE23),"")&amp;IF(J23=9,RANK(L23,$AF$19:$AF$332,0)+COUNTIF($AF$1:AF22,AF23),"")&amp;IF(J23=10,RANK(L23,$AG$19:$AG$332,0)+COUNTIF($AG$1:AG22,AG23),"")&amp;IF(J23=11,RANK(L23,$AH$19:$AH$332,0)+COUNTIF($AH$1:AH22,AH23),"")</f>
        <v>5</v>
      </c>
      <c r="N23" s="9" t="s">
        <v>176</v>
      </c>
      <c r="Z23" s="10">
        <f t="shared" si="5"/>
        <v>9</v>
      </c>
      <c r="AA23" s="10" t="str">
        <f t="shared" si="6"/>
        <v/>
      </c>
      <c r="AB23" s="10" t="str">
        <f t="shared" si="7"/>
        <v/>
      </c>
      <c r="AC23" s="10" t="str">
        <f t="shared" si="8"/>
        <v/>
      </c>
      <c r="AD23" s="10" t="str">
        <f t="shared" si="9"/>
        <v/>
      </c>
      <c r="AE23" s="10">
        <f t="shared" si="10"/>
        <v>88</v>
      </c>
      <c r="AF23" s="10" t="str">
        <f t="shared" si="11"/>
        <v/>
      </c>
      <c r="AG23" s="10" t="str">
        <f t="shared" si="12"/>
        <v/>
      </c>
      <c r="AH23" s="10" t="str">
        <f t="shared" si="13"/>
        <v/>
      </c>
      <c r="AI23" s="13" t="str">
        <f t="shared" si="14"/>
        <v>4</v>
      </c>
      <c r="AJ23" s="11">
        <f t="shared" si="15"/>
        <v>4</v>
      </c>
    </row>
    <row r="24" spans="1:36" x14ac:dyDescent="0.25">
      <c r="A24" s="1">
        <v>6</v>
      </c>
      <c r="B24" s="4">
        <v>48</v>
      </c>
      <c r="C24" s="9" t="s">
        <v>346</v>
      </c>
      <c r="D24" s="9" t="s">
        <v>85</v>
      </c>
      <c r="E24" s="9" t="s">
        <v>41</v>
      </c>
      <c r="F24" s="9">
        <v>523899470</v>
      </c>
      <c r="G24" s="9" t="s">
        <v>28</v>
      </c>
      <c r="H24" s="27"/>
      <c r="I24" s="6">
        <v>8</v>
      </c>
      <c r="J24" s="6">
        <v>8</v>
      </c>
      <c r="K24" s="9">
        <v>22</v>
      </c>
      <c r="L24" s="7">
        <f t="shared" si="16"/>
        <v>88</v>
      </c>
      <c r="M24" s="8" t="str">
        <f>IF(J24=4,RANK(L24,$AA$19:$AA$332,0)+COUNTIF($AA$1:AA23,AA24),"")&amp;IF(J24=5,RANK(L24,$AB$19:$AB$332,0)+COUNTIF($AB$1:AB23,AB24),"")&amp;IF(J24=6,RANK(L24,$AC$19:$AC$332,0)+COUNTIF($AC$1:AC23,AC24),"")&amp;IF(J24=7,RANK(L24,$AD$19:$AD$332,0)+COUNTIF($AD$1:AD23,AD24),"")&amp;IF(J24=8,RANK(L24,$AE$19:$AE$332,0)+COUNTIF($AE$1:AE23,AE24),"")&amp;IF(J24=9,RANK(L24,$AF$19:$AF$332,0)+COUNTIF($AF$1:AF23,AF24),"")&amp;IF(J24=10,RANK(L24,$AG$19:$AG$332,0)+COUNTIF($AG$1:AG23,AG24),"")&amp;IF(J24=11,RANK(L24,$AH$19:$AH$332,0)+COUNTIF($AH$1:AH23,AH24),"")</f>
        <v>6</v>
      </c>
      <c r="N24" s="9" t="s">
        <v>177</v>
      </c>
      <c r="Z24" s="10">
        <f t="shared" si="5"/>
        <v>108</v>
      </c>
      <c r="AA24" s="10" t="str">
        <f t="shared" si="6"/>
        <v/>
      </c>
      <c r="AB24" s="10" t="str">
        <f t="shared" si="7"/>
        <v/>
      </c>
      <c r="AC24" s="10" t="str">
        <f t="shared" si="8"/>
        <v/>
      </c>
      <c r="AD24" s="10" t="str">
        <f t="shared" si="9"/>
        <v/>
      </c>
      <c r="AE24" s="10">
        <f t="shared" si="10"/>
        <v>88</v>
      </c>
      <c r="AF24" s="10" t="str">
        <f t="shared" si="11"/>
        <v/>
      </c>
      <c r="AG24" s="10" t="str">
        <f t="shared" si="12"/>
        <v/>
      </c>
      <c r="AH24" s="10" t="str">
        <f t="shared" si="13"/>
        <v/>
      </c>
      <c r="AI24" s="13" t="str">
        <f t="shared" si="14"/>
        <v>4</v>
      </c>
      <c r="AJ24" s="11">
        <f t="shared" si="15"/>
        <v>4</v>
      </c>
    </row>
    <row r="25" spans="1:36" x14ac:dyDescent="0.25">
      <c r="A25" s="1">
        <v>7</v>
      </c>
      <c r="B25" s="4">
        <v>48</v>
      </c>
      <c r="C25" s="9" t="s">
        <v>347</v>
      </c>
      <c r="D25" s="9" t="s">
        <v>348</v>
      </c>
      <c r="E25" s="9" t="s">
        <v>349</v>
      </c>
      <c r="F25" s="9">
        <v>65668342</v>
      </c>
      <c r="G25" s="9" t="s">
        <v>65</v>
      </c>
      <c r="H25" s="27"/>
      <c r="I25" s="6">
        <v>8</v>
      </c>
      <c r="J25" s="6">
        <v>8</v>
      </c>
      <c r="K25" s="9">
        <v>22</v>
      </c>
      <c r="L25" s="7">
        <f t="shared" si="16"/>
        <v>88</v>
      </c>
      <c r="M25" s="8" t="str">
        <f>IF(J25=4,RANK(L25,$AA$19:$AA$332,0)+COUNTIF($AA$1:AA24,AA25),"")&amp;IF(J25=5,RANK(L25,$AB$19:$AB$332,0)+COUNTIF($AB$1:AB24,AB25),"")&amp;IF(J25=6,RANK(L25,$AC$19:$AC$332,0)+COUNTIF($AC$1:AC24,AC25),"")&amp;IF(J25=7,RANK(L25,$AD$19:$AD$332,0)+COUNTIF($AD$1:AD24,AD25),"")&amp;IF(J25=8,RANK(L25,$AE$19:$AE$332,0)+COUNTIF($AE$1:AE24,AE25),"")&amp;IF(J25=9,RANK(L25,$AF$19:$AF$332,0)+COUNTIF($AF$1:AF24,AF25),"")&amp;IF(J25=10,RANK(L25,$AG$19:$AG$332,0)+COUNTIF($AG$1:AG24,AG25),"")&amp;IF(J25=11,RANK(L25,$AH$19:$AH$332,0)+COUNTIF($AH$1:AH24,AH25),"")</f>
        <v>7</v>
      </c>
      <c r="N25" s="9" t="s">
        <v>177</v>
      </c>
      <c r="Z25" s="10">
        <f t="shared" si="5"/>
        <v>108</v>
      </c>
      <c r="AA25" s="10" t="str">
        <f t="shared" si="6"/>
        <v/>
      </c>
      <c r="AB25" s="10" t="str">
        <f t="shared" si="7"/>
        <v/>
      </c>
      <c r="AC25" s="10" t="str">
        <f t="shared" si="8"/>
        <v/>
      </c>
      <c r="AD25" s="10" t="str">
        <f t="shared" si="9"/>
        <v/>
      </c>
      <c r="AE25" s="10">
        <f t="shared" si="10"/>
        <v>88</v>
      </c>
      <c r="AF25" s="10" t="str">
        <f t="shared" si="11"/>
        <v/>
      </c>
      <c r="AG25" s="10" t="str">
        <f t="shared" si="12"/>
        <v/>
      </c>
      <c r="AH25" s="10" t="str">
        <f t="shared" si="13"/>
        <v/>
      </c>
      <c r="AI25" s="13" t="str">
        <f t="shared" si="14"/>
        <v>4</v>
      </c>
      <c r="AJ25" s="11">
        <f t="shared" si="15"/>
        <v>4</v>
      </c>
    </row>
    <row r="26" spans="1:36" x14ac:dyDescent="0.25">
      <c r="A26" s="1">
        <v>8</v>
      </c>
      <c r="B26" s="4">
        <v>48</v>
      </c>
      <c r="C26" s="9" t="s">
        <v>350</v>
      </c>
      <c r="D26" s="9" t="s">
        <v>89</v>
      </c>
      <c r="E26" s="9" t="s">
        <v>57</v>
      </c>
      <c r="F26" s="9">
        <v>3384394165</v>
      </c>
      <c r="G26" s="9" t="s">
        <v>35</v>
      </c>
      <c r="H26" s="27"/>
      <c r="I26" s="6">
        <v>8</v>
      </c>
      <c r="J26" s="6">
        <v>8</v>
      </c>
      <c r="K26" s="9">
        <v>22</v>
      </c>
      <c r="L26" s="7">
        <f t="shared" si="16"/>
        <v>88</v>
      </c>
      <c r="M26" s="8" t="str">
        <f>IF(J26=4,RANK(L26,$AA$19:$AA$332,0)+COUNTIF($AA$1:AA25,AA26),"")&amp;IF(J26=5,RANK(L26,$AB$19:$AB$332,0)+COUNTIF($AB$1:AB25,AB26),"")&amp;IF(J26=6,RANK(L26,$AC$19:$AC$332,0)+COUNTIF($AC$1:AC25,AC26),"")&amp;IF(J26=7,RANK(L26,$AD$19:$AD$332,0)+COUNTIF($AD$1:AD25,AD26),"")&amp;IF(J26=8,RANK(L26,$AE$19:$AE$332,0)+COUNTIF($AE$1:AE25,AE26),"")&amp;IF(J26=9,RANK(L26,$AF$19:$AF$332,0)+COUNTIF($AF$1:AF25,AF26),"")&amp;IF(J26=10,RANK(L26,$AG$19:$AG$332,0)+COUNTIF($AG$1:AG25,AG26),"")&amp;IF(J26=11,RANK(L26,$AH$19:$AH$332,0)+COUNTIF($AH$1:AH25,AH26),"")</f>
        <v>8</v>
      </c>
      <c r="N26" s="9" t="s">
        <v>176</v>
      </c>
      <c r="Z26" s="10">
        <f t="shared" si="5"/>
        <v>9</v>
      </c>
      <c r="AA26" s="10" t="str">
        <f t="shared" si="6"/>
        <v/>
      </c>
      <c r="AB26" s="10" t="str">
        <f t="shared" si="7"/>
        <v/>
      </c>
      <c r="AC26" s="10" t="str">
        <f t="shared" si="8"/>
        <v/>
      </c>
      <c r="AD26" s="10" t="str">
        <f t="shared" si="9"/>
        <v/>
      </c>
      <c r="AE26" s="10">
        <f t="shared" si="10"/>
        <v>88</v>
      </c>
      <c r="AF26" s="10" t="str">
        <f t="shared" si="11"/>
        <v/>
      </c>
      <c r="AG26" s="10" t="str">
        <f t="shared" si="12"/>
        <v/>
      </c>
      <c r="AH26" s="10" t="str">
        <f t="shared" si="13"/>
        <v/>
      </c>
      <c r="AI26" s="13" t="str">
        <f t="shared" si="14"/>
        <v>4</v>
      </c>
      <c r="AJ26" s="11">
        <f t="shared" si="15"/>
        <v>4</v>
      </c>
    </row>
    <row r="27" spans="1:36" x14ac:dyDescent="0.25">
      <c r="A27" s="1">
        <v>9</v>
      </c>
      <c r="B27" s="4">
        <v>48</v>
      </c>
      <c r="C27" s="9" t="s">
        <v>351</v>
      </c>
      <c r="D27" s="9" t="s">
        <v>59</v>
      </c>
      <c r="E27" s="9" t="s">
        <v>95</v>
      </c>
      <c r="F27" s="9">
        <v>665468805</v>
      </c>
      <c r="G27" s="9" t="s">
        <v>65</v>
      </c>
      <c r="H27" s="27"/>
      <c r="I27" s="6">
        <v>8</v>
      </c>
      <c r="J27" s="6">
        <v>8</v>
      </c>
      <c r="K27" s="9">
        <v>22</v>
      </c>
      <c r="L27" s="7">
        <f t="shared" si="16"/>
        <v>88</v>
      </c>
      <c r="M27" s="8" t="str">
        <f>IF(J27=4,RANK(L27,$AA$19:$AA$332,0)+COUNTIF($AA$1:AA26,AA27),"")&amp;IF(J27=5,RANK(L27,$AB$19:$AB$332,0)+COUNTIF($AB$1:AB26,AB27),"")&amp;IF(J27=6,RANK(L27,$AC$19:$AC$332,0)+COUNTIF($AC$1:AC26,AC27),"")&amp;IF(J27=7,RANK(L27,$AD$19:$AD$332,0)+COUNTIF($AD$1:AD26,AD27),"")&amp;IF(J27=8,RANK(L27,$AE$19:$AE$332,0)+COUNTIF($AE$1:AE26,AE27),"")&amp;IF(J27=9,RANK(L27,$AF$19:$AF$332,0)+COUNTIF($AF$1:AF26,AF27),"")&amp;IF(J27=10,RANK(L27,$AG$19:$AG$332,0)+COUNTIF($AG$1:AG26,AG27),"")&amp;IF(J27=11,RANK(L27,$AH$19:$AH$332,0)+COUNTIF($AH$1:AH26,AH27),"")</f>
        <v>9</v>
      </c>
      <c r="N27" s="9" t="s">
        <v>177</v>
      </c>
      <c r="Z27" s="10">
        <f t="shared" si="5"/>
        <v>108</v>
      </c>
      <c r="AA27" s="10" t="str">
        <f t="shared" si="6"/>
        <v/>
      </c>
      <c r="AB27" s="10" t="str">
        <f t="shared" si="7"/>
        <v/>
      </c>
      <c r="AC27" s="10" t="str">
        <f t="shared" si="8"/>
        <v/>
      </c>
      <c r="AD27" s="10" t="str">
        <f t="shared" si="9"/>
        <v/>
      </c>
      <c r="AE27" s="10">
        <f t="shared" si="10"/>
        <v>88</v>
      </c>
      <c r="AF27" s="10" t="str">
        <f t="shared" si="11"/>
        <v/>
      </c>
      <c r="AG27" s="10" t="str">
        <f t="shared" si="12"/>
        <v/>
      </c>
      <c r="AH27" s="10" t="str">
        <f t="shared" si="13"/>
        <v/>
      </c>
      <c r="AI27" s="13" t="str">
        <f t="shared" si="14"/>
        <v>4</v>
      </c>
      <c r="AJ27" s="11">
        <f t="shared" si="15"/>
        <v>4</v>
      </c>
    </row>
    <row r="28" spans="1:36" x14ac:dyDescent="0.25">
      <c r="A28" s="1">
        <v>10</v>
      </c>
      <c r="B28" s="4">
        <v>48</v>
      </c>
      <c r="C28" s="9" t="s">
        <v>352</v>
      </c>
      <c r="D28" s="9" t="s">
        <v>56</v>
      </c>
      <c r="E28" s="9" t="s">
        <v>34</v>
      </c>
      <c r="F28" s="9">
        <v>1922737588</v>
      </c>
      <c r="G28" s="9" t="s">
        <v>65</v>
      </c>
      <c r="H28" s="27"/>
      <c r="I28" s="6">
        <v>8</v>
      </c>
      <c r="J28" s="6">
        <v>8</v>
      </c>
      <c r="K28" s="9">
        <v>22</v>
      </c>
      <c r="L28" s="7">
        <f t="shared" si="16"/>
        <v>88</v>
      </c>
      <c r="M28" s="8" t="str">
        <f>IF(J28=4,RANK(L28,$AA$19:$AA$332,0)+COUNTIF($AA$1:AA27,AA28),"")&amp;IF(J28=5,RANK(L28,$AB$19:$AB$332,0)+COUNTIF($AB$1:AB27,AB28),"")&amp;IF(J28=6,RANK(L28,$AC$19:$AC$332,0)+COUNTIF($AC$1:AC27,AC28),"")&amp;IF(J28=7,RANK(L28,$AD$19:$AD$332,0)+COUNTIF($AD$1:AD27,AD28),"")&amp;IF(J28=8,RANK(L28,$AE$19:$AE$332,0)+COUNTIF($AE$1:AE27,AE28),"")&amp;IF(J28=9,RANK(L28,$AF$19:$AF$332,0)+COUNTIF($AF$1:AF27,AF28),"")&amp;IF(J28=10,RANK(L28,$AG$19:$AG$332,0)+COUNTIF($AG$1:AG27,AG28),"")&amp;IF(J28=11,RANK(L28,$AH$19:$AH$332,0)+COUNTIF($AH$1:AH27,AH28),"")</f>
        <v>10</v>
      </c>
      <c r="N28" s="9" t="s">
        <v>177</v>
      </c>
      <c r="Z28" s="10">
        <f t="shared" si="5"/>
        <v>108</v>
      </c>
      <c r="AA28" s="10" t="str">
        <f t="shared" si="6"/>
        <v/>
      </c>
      <c r="AB28" s="10" t="str">
        <f t="shared" si="7"/>
        <v/>
      </c>
      <c r="AC28" s="10" t="str">
        <f t="shared" si="8"/>
        <v/>
      </c>
      <c r="AD28" s="10" t="str">
        <f t="shared" si="9"/>
        <v/>
      </c>
      <c r="AE28" s="10">
        <f t="shared" si="10"/>
        <v>88</v>
      </c>
      <c r="AF28" s="10" t="str">
        <f t="shared" si="11"/>
        <v/>
      </c>
      <c r="AG28" s="10" t="str">
        <f t="shared" si="12"/>
        <v/>
      </c>
      <c r="AH28" s="10" t="str">
        <f t="shared" si="13"/>
        <v/>
      </c>
      <c r="AI28" s="13" t="str">
        <f t="shared" si="14"/>
        <v>4</v>
      </c>
      <c r="AJ28" s="11">
        <f t="shared" si="15"/>
        <v>4</v>
      </c>
    </row>
    <row r="29" spans="1:36" x14ac:dyDescent="0.25">
      <c r="A29" s="1">
        <v>11</v>
      </c>
      <c r="B29" s="4">
        <v>48</v>
      </c>
      <c r="C29" s="9" t="s">
        <v>353</v>
      </c>
      <c r="D29" s="9" t="s">
        <v>354</v>
      </c>
      <c r="E29" s="9" t="s">
        <v>108</v>
      </c>
      <c r="F29" s="9">
        <v>1046516528</v>
      </c>
      <c r="G29" s="9" t="s">
        <v>28</v>
      </c>
      <c r="H29" s="27"/>
      <c r="I29" s="6">
        <v>8</v>
      </c>
      <c r="J29" s="6">
        <v>8</v>
      </c>
      <c r="K29" s="9">
        <v>22</v>
      </c>
      <c r="L29" s="7">
        <f t="shared" si="16"/>
        <v>88</v>
      </c>
      <c r="M29" s="8" t="str">
        <f>IF(J29=4,RANK(L29,$AA$19:$AA$332,0)+COUNTIF($AA$1:AA28,AA29),"")&amp;IF(J29=5,RANK(L29,$AB$19:$AB$332,0)+COUNTIF($AB$1:AB28,AB29),"")&amp;IF(J29=6,RANK(L29,$AC$19:$AC$332,0)+COUNTIF($AC$1:AC28,AC29),"")&amp;IF(J29=7,RANK(L29,$AD$19:$AD$332,0)+COUNTIF($AD$1:AD28,AD29),"")&amp;IF(J29=8,RANK(L29,$AE$19:$AE$332,0)+COUNTIF($AE$1:AE28,AE29),"")&amp;IF(J29=9,RANK(L29,$AF$19:$AF$332,0)+COUNTIF($AF$1:AF28,AF29),"")&amp;IF(J29=10,RANK(L29,$AG$19:$AG$332,0)+COUNTIF($AG$1:AG28,AG29),"")&amp;IF(J29=11,RANK(L29,$AH$19:$AH$332,0)+COUNTIF($AH$1:AH28,AH29),"")</f>
        <v>11</v>
      </c>
      <c r="N29" s="9" t="s">
        <v>177</v>
      </c>
      <c r="Z29" s="10">
        <f t="shared" si="5"/>
        <v>108</v>
      </c>
      <c r="AA29" s="10" t="str">
        <f t="shared" si="6"/>
        <v/>
      </c>
      <c r="AB29" s="10" t="str">
        <f t="shared" si="7"/>
        <v/>
      </c>
      <c r="AC29" s="10" t="str">
        <f t="shared" si="8"/>
        <v/>
      </c>
      <c r="AD29" s="10" t="str">
        <f t="shared" si="9"/>
        <v/>
      </c>
      <c r="AE29" s="10">
        <f t="shared" si="10"/>
        <v>88</v>
      </c>
      <c r="AF29" s="10" t="str">
        <f t="shared" si="11"/>
        <v/>
      </c>
      <c r="AG29" s="10" t="str">
        <f t="shared" si="12"/>
        <v/>
      </c>
      <c r="AH29" s="10" t="str">
        <f t="shared" si="13"/>
        <v/>
      </c>
      <c r="AI29" s="13" t="str">
        <f t="shared" si="14"/>
        <v>4</v>
      </c>
      <c r="AJ29" s="11">
        <f t="shared" si="15"/>
        <v>4</v>
      </c>
    </row>
    <row r="30" spans="1:36" x14ac:dyDescent="0.25">
      <c r="A30" s="1">
        <v>12</v>
      </c>
      <c r="B30" s="4">
        <v>48</v>
      </c>
      <c r="C30" s="9" t="s">
        <v>355</v>
      </c>
      <c r="D30" s="9" t="s">
        <v>325</v>
      </c>
      <c r="E30" s="9" t="s">
        <v>356</v>
      </c>
      <c r="F30" s="9">
        <v>4275489466</v>
      </c>
      <c r="G30" s="9" t="s">
        <v>65</v>
      </c>
      <c r="H30" s="27"/>
      <c r="I30" s="6">
        <v>8</v>
      </c>
      <c r="J30" s="6">
        <v>8</v>
      </c>
      <c r="K30" s="9">
        <v>21</v>
      </c>
      <c r="L30" s="7">
        <f t="shared" si="16"/>
        <v>84</v>
      </c>
      <c r="M30" s="8" t="str">
        <f>IF(J30=4,RANK(L30,$AA$19:$AA$332,0)+COUNTIF($AA$1:AA29,AA30),"")&amp;IF(J30=5,RANK(L30,$AB$19:$AB$332,0)+COUNTIF($AB$1:AB29,AB30),"")&amp;IF(J30=6,RANK(L30,$AC$19:$AC$332,0)+COUNTIF($AC$1:AC29,AC30),"")&amp;IF(J30=7,RANK(L30,$AD$19:$AD$332,0)+COUNTIF($AD$1:AD29,AD30),"")&amp;IF(J30=8,RANK(L30,$AE$19:$AE$332,0)+COUNTIF($AE$1:AE29,AE30),"")&amp;IF(J30=9,RANK(L30,$AF$19:$AF$332,0)+COUNTIF($AF$1:AF29,AF30),"")&amp;IF(J30=10,RANK(L30,$AG$19:$AG$332,0)+COUNTIF($AG$1:AG29,AG30),"")&amp;IF(J30=11,RANK(L30,$AH$19:$AH$332,0)+COUNTIF($AH$1:AH29,AH30),"")</f>
        <v>12</v>
      </c>
      <c r="N30" s="9" t="s">
        <v>177</v>
      </c>
      <c r="Z30" s="10">
        <f t="shared" si="5"/>
        <v>108</v>
      </c>
      <c r="AA30" s="10" t="str">
        <f t="shared" si="6"/>
        <v/>
      </c>
      <c r="AB30" s="10" t="str">
        <f t="shared" si="7"/>
        <v/>
      </c>
      <c r="AC30" s="10" t="str">
        <f t="shared" si="8"/>
        <v/>
      </c>
      <c r="AD30" s="10" t="str">
        <f t="shared" si="9"/>
        <v/>
      </c>
      <c r="AE30" s="10">
        <f t="shared" si="10"/>
        <v>84</v>
      </c>
      <c r="AF30" s="10" t="str">
        <f t="shared" si="11"/>
        <v/>
      </c>
      <c r="AG30" s="10" t="str">
        <f t="shared" si="12"/>
        <v/>
      </c>
      <c r="AH30" s="10" t="str">
        <f t="shared" si="13"/>
        <v/>
      </c>
      <c r="AI30" s="13" t="str">
        <f t="shared" si="14"/>
        <v>12</v>
      </c>
      <c r="AJ30" s="11">
        <f t="shared" si="15"/>
        <v>12</v>
      </c>
    </row>
    <row r="31" spans="1:36" x14ac:dyDescent="0.25">
      <c r="A31" s="1">
        <v>13</v>
      </c>
      <c r="B31" s="4">
        <v>48</v>
      </c>
      <c r="C31" s="9" t="s">
        <v>357</v>
      </c>
      <c r="D31" s="9" t="s">
        <v>89</v>
      </c>
      <c r="E31" s="9" t="s">
        <v>230</v>
      </c>
      <c r="F31" s="9">
        <v>4032043130</v>
      </c>
      <c r="G31" s="9" t="s">
        <v>65</v>
      </c>
      <c r="H31" s="27"/>
      <c r="I31" s="6">
        <v>8</v>
      </c>
      <c r="J31" s="6">
        <v>8</v>
      </c>
      <c r="K31" s="9">
        <v>21</v>
      </c>
      <c r="L31" s="7">
        <f t="shared" si="16"/>
        <v>84</v>
      </c>
      <c r="M31" s="8" t="str">
        <f>IF(J31=4,RANK(L31,$AA$19:$AA$332,0)+COUNTIF($AA$1:AA30,AA31),"")&amp;IF(J31=5,RANK(L31,$AB$19:$AB$332,0)+COUNTIF($AB$1:AB30,AB31),"")&amp;IF(J31=6,RANK(L31,$AC$19:$AC$332,0)+COUNTIF($AC$1:AC30,AC31),"")&amp;IF(J31=7,RANK(L31,$AD$19:$AD$332,0)+COUNTIF($AD$1:AD30,AD31),"")&amp;IF(J31=8,RANK(L31,$AE$19:$AE$332,0)+COUNTIF($AE$1:AE30,AE31),"")&amp;IF(J31=9,RANK(L31,$AF$19:$AF$332,0)+COUNTIF($AF$1:AF30,AF31),"")&amp;IF(J31=10,RANK(L31,$AG$19:$AG$332,0)+COUNTIF($AG$1:AG30,AG31),"")&amp;IF(J31=11,RANK(L31,$AH$19:$AH$332,0)+COUNTIF($AH$1:AH30,AH31),"")</f>
        <v>13</v>
      </c>
      <c r="N31" s="9" t="s">
        <v>177</v>
      </c>
      <c r="Z31" s="10">
        <f t="shared" si="5"/>
        <v>108</v>
      </c>
      <c r="AA31" s="10" t="str">
        <f t="shared" si="6"/>
        <v/>
      </c>
      <c r="AB31" s="10" t="str">
        <f t="shared" si="7"/>
        <v/>
      </c>
      <c r="AC31" s="10" t="str">
        <f t="shared" si="8"/>
        <v/>
      </c>
      <c r="AD31" s="10" t="str">
        <f t="shared" si="9"/>
        <v/>
      </c>
      <c r="AE31" s="10">
        <f t="shared" si="10"/>
        <v>84</v>
      </c>
      <c r="AF31" s="10" t="str">
        <f t="shared" si="11"/>
        <v/>
      </c>
      <c r="AG31" s="10" t="str">
        <f t="shared" si="12"/>
        <v/>
      </c>
      <c r="AH31" s="10" t="str">
        <f t="shared" si="13"/>
        <v/>
      </c>
      <c r="AI31" s="13" t="str">
        <f t="shared" si="14"/>
        <v>12</v>
      </c>
      <c r="AJ31" s="11">
        <f t="shared" si="15"/>
        <v>12</v>
      </c>
    </row>
    <row r="32" spans="1:36" x14ac:dyDescent="0.25">
      <c r="A32" s="1">
        <v>14</v>
      </c>
      <c r="B32" s="4">
        <v>48</v>
      </c>
      <c r="C32" s="9" t="s">
        <v>358</v>
      </c>
      <c r="D32" s="9" t="s">
        <v>62</v>
      </c>
      <c r="E32" s="9" t="s">
        <v>359</v>
      </c>
      <c r="F32" s="9">
        <v>4275833140</v>
      </c>
      <c r="G32" s="9" t="s">
        <v>65</v>
      </c>
      <c r="H32" s="27"/>
      <c r="I32" s="6">
        <v>8</v>
      </c>
      <c r="J32" s="6">
        <v>8</v>
      </c>
      <c r="K32" s="9">
        <v>21</v>
      </c>
      <c r="L32" s="7">
        <f t="shared" si="16"/>
        <v>84</v>
      </c>
      <c r="M32" s="8" t="str">
        <f>IF(J32=4,RANK(L32,$AA$19:$AA$332,0)+COUNTIF($AA$1:AA31,AA32),"")&amp;IF(J32=5,RANK(L32,$AB$19:$AB$332,0)+COUNTIF($AB$1:AB31,AB32),"")&amp;IF(J32=6,RANK(L32,$AC$19:$AC$332,0)+COUNTIF($AC$1:AC31,AC32),"")&amp;IF(J32=7,RANK(L32,$AD$19:$AD$332,0)+COUNTIF($AD$1:AD31,AD32),"")&amp;IF(J32=8,RANK(L32,$AE$19:$AE$332,0)+COUNTIF($AE$1:AE31,AE32),"")&amp;IF(J32=9,RANK(L32,$AF$19:$AF$332,0)+COUNTIF($AF$1:AF31,AF32),"")&amp;IF(J32=10,RANK(L32,$AG$19:$AG$332,0)+COUNTIF($AG$1:AG31,AG32),"")&amp;IF(J32=11,RANK(L32,$AH$19:$AH$332,0)+COUNTIF($AH$1:AH31,AH32),"")</f>
        <v>14</v>
      </c>
      <c r="N32" s="9" t="s">
        <v>177</v>
      </c>
      <c r="Z32" s="10">
        <f t="shared" si="5"/>
        <v>108</v>
      </c>
      <c r="AA32" s="10" t="str">
        <f t="shared" si="6"/>
        <v/>
      </c>
      <c r="AB32" s="10" t="str">
        <f t="shared" si="7"/>
        <v/>
      </c>
      <c r="AC32" s="10" t="str">
        <f t="shared" si="8"/>
        <v/>
      </c>
      <c r="AD32" s="10" t="str">
        <f t="shared" si="9"/>
        <v/>
      </c>
      <c r="AE32" s="10">
        <f t="shared" si="10"/>
        <v>84</v>
      </c>
      <c r="AF32" s="10" t="str">
        <f t="shared" si="11"/>
        <v/>
      </c>
      <c r="AG32" s="10" t="str">
        <f t="shared" si="12"/>
        <v/>
      </c>
      <c r="AH32" s="10" t="str">
        <f t="shared" si="13"/>
        <v/>
      </c>
      <c r="AI32" s="13" t="str">
        <f t="shared" si="14"/>
        <v>12</v>
      </c>
      <c r="AJ32" s="11">
        <f t="shared" si="15"/>
        <v>12</v>
      </c>
    </row>
    <row r="33" spans="1:36" x14ac:dyDescent="0.25">
      <c r="A33" s="1">
        <v>15</v>
      </c>
      <c r="B33" s="4">
        <v>48</v>
      </c>
      <c r="C33" s="9" t="s">
        <v>360</v>
      </c>
      <c r="D33" s="9" t="s">
        <v>101</v>
      </c>
      <c r="E33" s="9" t="s">
        <v>157</v>
      </c>
      <c r="F33" s="9">
        <v>1522554076</v>
      </c>
      <c r="G33" s="9" t="s">
        <v>35</v>
      </c>
      <c r="H33" s="27"/>
      <c r="I33" s="6">
        <v>8</v>
      </c>
      <c r="J33" s="6">
        <v>8</v>
      </c>
      <c r="K33" s="9">
        <v>21</v>
      </c>
      <c r="L33" s="7">
        <f t="shared" si="16"/>
        <v>84</v>
      </c>
      <c r="M33" s="8" t="str">
        <f>IF(J33=4,RANK(L33,$AA$19:$AA$332,0)+COUNTIF($AA$1:AA32,AA33),"")&amp;IF(J33=5,RANK(L33,$AB$19:$AB$332,0)+COUNTIF($AB$1:AB32,AB33),"")&amp;IF(J33=6,RANK(L33,$AC$19:$AC$332,0)+COUNTIF($AC$1:AC32,AC33),"")&amp;IF(J33=7,RANK(L33,$AD$19:$AD$332,0)+COUNTIF($AD$1:AD32,AD33),"")&amp;IF(J33=8,RANK(L33,$AE$19:$AE$332,0)+COUNTIF($AE$1:AE32,AE33),"")&amp;IF(J33=9,RANK(L33,$AF$19:$AF$332,0)+COUNTIF($AF$1:AF32,AF33),"")&amp;IF(J33=10,RANK(L33,$AG$19:$AG$332,0)+COUNTIF($AG$1:AG32,AG33),"")&amp;IF(J33=11,RANK(L33,$AH$19:$AH$332,0)+COUNTIF($AH$1:AH32,AH33),"")</f>
        <v>15</v>
      </c>
      <c r="N33" s="9" t="s">
        <v>177</v>
      </c>
      <c r="Z33" s="10">
        <f t="shared" si="5"/>
        <v>108</v>
      </c>
      <c r="AA33" s="10" t="str">
        <f t="shared" si="6"/>
        <v/>
      </c>
      <c r="AB33" s="10" t="str">
        <f t="shared" si="7"/>
        <v/>
      </c>
      <c r="AC33" s="10" t="str">
        <f t="shared" si="8"/>
        <v/>
      </c>
      <c r="AD33" s="10" t="str">
        <f t="shared" si="9"/>
        <v/>
      </c>
      <c r="AE33" s="10">
        <f t="shared" si="10"/>
        <v>84</v>
      </c>
      <c r="AF33" s="10" t="str">
        <f t="shared" si="11"/>
        <v/>
      </c>
      <c r="AG33" s="10" t="str">
        <f t="shared" si="12"/>
        <v/>
      </c>
      <c r="AH33" s="10" t="str">
        <f t="shared" si="13"/>
        <v/>
      </c>
      <c r="AI33" s="13" t="str">
        <f t="shared" si="14"/>
        <v>12</v>
      </c>
      <c r="AJ33" s="11">
        <f t="shared" si="15"/>
        <v>12</v>
      </c>
    </row>
    <row r="34" spans="1:36" x14ac:dyDescent="0.25">
      <c r="A34" s="1">
        <v>16</v>
      </c>
      <c r="B34" s="4">
        <v>48</v>
      </c>
      <c r="C34" s="9" t="s">
        <v>361</v>
      </c>
      <c r="D34" s="9" t="s">
        <v>103</v>
      </c>
      <c r="E34" s="9" t="s">
        <v>50</v>
      </c>
      <c r="F34" s="9">
        <v>1446220426</v>
      </c>
      <c r="G34" s="9" t="s">
        <v>28</v>
      </c>
      <c r="H34" s="27"/>
      <c r="I34" s="6">
        <v>8</v>
      </c>
      <c r="J34" s="6">
        <v>8</v>
      </c>
      <c r="K34" s="9">
        <v>20</v>
      </c>
      <c r="L34" s="7">
        <f t="shared" si="16"/>
        <v>80</v>
      </c>
      <c r="M34" s="8" t="str">
        <f>IF(J34=4,RANK(L34,$AA$19:$AA$332,0)+COUNTIF($AA$1:AA33,AA34),"")&amp;IF(J34=5,RANK(L34,$AB$19:$AB$332,0)+COUNTIF($AB$1:AB33,AB34),"")&amp;IF(J34=6,RANK(L34,$AC$19:$AC$332,0)+COUNTIF($AC$1:AC33,AC34),"")&amp;IF(J34=7,RANK(L34,$AD$19:$AD$332,0)+COUNTIF($AD$1:AD33,AD34),"")&amp;IF(J34=8,RANK(L34,$AE$19:$AE$332,0)+COUNTIF($AE$1:AE33,AE34),"")&amp;IF(J34=9,RANK(L34,$AF$19:$AF$332,0)+COUNTIF($AF$1:AF33,AF34),"")&amp;IF(J34=10,RANK(L34,$AG$19:$AG$332,0)+COUNTIF($AG$1:AG33,AG34),"")&amp;IF(J34=11,RANK(L34,$AH$19:$AH$332,0)+COUNTIF($AH$1:AH33,AH34),"")</f>
        <v>16</v>
      </c>
      <c r="N34" s="9" t="s">
        <v>178</v>
      </c>
      <c r="Z34" s="10" t="str">
        <f t="shared" si="5"/>
        <v/>
      </c>
      <c r="AA34" s="10" t="str">
        <f t="shared" si="6"/>
        <v/>
      </c>
      <c r="AB34" s="10" t="str">
        <f t="shared" si="7"/>
        <v/>
      </c>
      <c r="AC34" s="10" t="str">
        <f t="shared" si="8"/>
        <v/>
      </c>
      <c r="AD34" s="10" t="str">
        <f t="shared" si="9"/>
        <v/>
      </c>
      <c r="AE34" s="10">
        <f t="shared" si="10"/>
        <v>80</v>
      </c>
      <c r="AF34" s="10" t="str">
        <f t="shared" si="11"/>
        <v/>
      </c>
      <c r="AG34" s="10" t="str">
        <f t="shared" si="12"/>
        <v/>
      </c>
      <c r="AH34" s="10" t="str">
        <f t="shared" si="13"/>
        <v/>
      </c>
      <c r="AI34" s="13" t="str">
        <f t="shared" si="14"/>
        <v>16</v>
      </c>
      <c r="AJ34" s="11">
        <f t="shared" si="15"/>
        <v>16</v>
      </c>
    </row>
    <row r="35" spans="1:36" x14ac:dyDescent="0.25">
      <c r="A35" s="1">
        <v>17</v>
      </c>
      <c r="B35" s="4">
        <v>48</v>
      </c>
      <c r="C35" s="9" t="s">
        <v>262</v>
      </c>
      <c r="D35" s="9" t="s">
        <v>94</v>
      </c>
      <c r="E35" s="9" t="s">
        <v>263</v>
      </c>
      <c r="F35" s="9">
        <v>2734467567</v>
      </c>
      <c r="G35" s="9" t="s">
        <v>65</v>
      </c>
      <c r="H35" s="27"/>
      <c r="I35" s="6">
        <v>8</v>
      </c>
      <c r="J35" s="6">
        <v>8</v>
      </c>
      <c r="K35" s="9">
        <v>20</v>
      </c>
      <c r="L35" s="7">
        <f t="shared" si="16"/>
        <v>80</v>
      </c>
      <c r="M35" s="8" t="str">
        <f>IF(J35=4,RANK(L35,$AA$19:$AA$332,0)+COUNTIF($AA$1:AA34,AA35),"")&amp;IF(J35=5,RANK(L35,$AB$19:$AB$332,0)+COUNTIF($AB$1:AB34,AB35),"")&amp;IF(J35=6,RANK(L35,$AC$19:$AC$332,0)+COUNTIF($AC$1:AC34,AC35),"")&amp;IF(J35=7,RANK(L35,$AD$19:$AD$332,0)+COUNTIF($AD$1:AD34,AD35),"")&amp;IF(J35=8,RANK(L35,$AE$19:$AE$332,0)+COUNTIF($AE$1:AE34,AE35),"")&amp;IF(J35=9,RANK(L35,$AF$19:$AF$332,0)+COUNTIF($AF$1:AF34,AF35),"")&amp;IF(J35=10,RANK(L35,$AG$19:$AG$332,0)+COUNTIF($AG$1:AG34,AG35),"")&amp;IF(J35=11,RANK(L35,$AH$19:$AH$332,0)+COUNTIF($AH$1:AH34,AH35),"")</f>
        <v>17</v>
      </c>
      <c r="N35" s="9" t="s">
        <v>177</v>
      </c>
      <c r="Z35" s="10">
        <f t="shared" si="5"/>
        <v>108</v>
      </c>
      <c r="AA35" s="10" t="str">
        <f t="shared" si="6"/>
        <v/>
      </c>
      <c r="AB35" s="10" t="str">
        <f t="shared" si="7"/>
        <v/>
      </c>
      <c r="AC35" s="10" t="str">
        <f t="shared" si="8"/>
        <v/>
      </c>
      <c r="AD35" s="10" t="str">
        <f t="shared" si="9"/>
        <v/>
      </c>
      <c r="AE35" s="10">
        <f t="shared" si="10"/>
        <v>80</v>
      </c>
      <c r="AF35" s="10" t="str">
        <f t="shared" si="11"/>
        <v/>
      </c>
      <c r="AG35" s="10" t="str">
        <f t="shared" si="12"/>
        <v/>
      </c>
      <c r="AH35" s="10" t="str">
        <f t="shared" si="13"/>
        <v/>
      </c>
      <c r="AI35" s="13" t="str">
        <f t="shared" si="14"/>
        <v>16</v>
      </c>
      <c r="AJ35" s="11">
        <f t="shared" si="15"/>
        <v>16</v>
      </c>
    </row>
    <row r="36" spans="1:36" x14ac:dyDescent="0.25">
      <c r="A36" s="1">
        <v>18</v>
      </c>
      <c r="B36" s="4">
        <v>48</v>
      </c>
      <c r="C36" s="9" t="s">
        <v>362</v>
      </c>
      <c r="D36" s="9" t="s">
        <v>363</v>
      </c>
      <c r="E36" s="9" t="s">
        <v>104</v>
      </c>
      <c r="F36" s="9">
        <v>715825235</v>
      </c>
      <c r="G36" s="9" t="s">
        <v>35</v>
      </c>
      <c r="H36" s="27"/>
      <c r="I36" s="6">
        <v>8</v>
      </c>
      <c r="J36" s="6">
        <v>8</v>
      </c>
      <c r="K36" s="9">
        <v>20</v>
      </c>
      <c r="L36" s="7">
        <f t="shared" si="16"/>
        <v>80</v>
      </c>
      <c r="M36" s="8" t="str">
        <f>IF(J36=4,RANK(L36,$AA$19:$AA$332,0)+COUNTIF($AA$1:AA35,AA36),"")&amp;IF(J36=5,RANK(L36,$AB$19:$AB$332,0)+COUNTIF($AB$1:AB35,AB36),"")&amp;IF(J36=6,RANK(L36,$AC$19:$AC$332,0)+COUNTIF($AC$1:AC35,AC36),"")&amp;IF(J36=7,RANK(L36,$AD$19:$AD$332,0)+COUNTIF($AD$1:AD35,AD36),"")&amp;IF(J36=8,RANK(L36,$AE$19:$AE$332,0)+COUNTIF($AE$1:AE35,AE36),"")&amp;IF(J36=9,RANK(L36,$AF$19:$AF$332,0)+COUNTIF($AF$1:AF35,AF36),"")&amp;IF(J36=10,RANK(L36,$AG$19:$AG$332,0)+COUNTIF($AG$1:AG35,AG36),"")&amp;IF(J36=11,RANK(L36,$AH$19:$AH$332,0)+COUNTIF($AH$1:AH35,AH36),"")</f>
        <v>18</v>
      </c>
      <c r="N36" s="9" t="s">
        <v>177</v>
      </c>
      <c r="Z36" s="10">
        <f t="shared" si="5"/>
        <v>108</v>
      </c>
      <c r="AA36" s="10" t="str">
        <f t="shared" si="6"/>
        <v/>
      </c>
      <c r="AB36" s="10" t="str">
        <f t="shared" si="7"/>
        <v/>
      </c>
      <c r="AC36" s="10" t="str">
        <f t="shared" si="8"/>
        <v/>
      </c>
      <c r="AD36" s="10" t="str">
        <f t="shared" si="9"/>
        <v/>
      </c>
      <c r="AE36" s="10">
        <f t="shared" si="10"/>
        <v>80</v>
      </c>
      <c r="AF36" s="10" t="str">
        <f t="shared" si="11"/>
        <v/>
      </c>
      <c r="AG36" s="10" t="str">
        <f t="shared" si="12"/>
        <v/>
      </c>
      <c r="AH36" s="10" t="str">
        <f t="shared" si="13"/>
        <v/>
      </c>
      <c r="AI36" s="13" t="str">
        <f t="shared" si="14"/>
        <v>16</v>
      </c>
      <c r="AJ36" s="11">
        <f t="shared" si="15"/>
        <v>16</v>
      </c>
    </row>
    <row r="37" spans="1:36" x14ac:dyDescent="0.25">
      <c r="A37" s="1">
        <v>19</v>
      </c>
      <c r="B37" s="4">
        <v>48</v>
      </c>
      <c r="C37" s="9" t="s">
        <v>73</v>
      </c>
      <c r="D37" s="9" t="s">
        <v>43</v>
      </c>
      <c r="E37" s="9" t="s">
        <v>31</v>
      </c>
      <c r="F37" s="9">
        <v>3284731238</v>
      </c>
      <c r="G37" s="9" t="s">
        <v>35</v>
      </c>
      <c r="H37" s="27"/>
      <c r="I37" s="6">
        <v>8</v>
      </c>
      <c r="J37" s="6">
        <v>8</v>
      </c>
      <c r="K37" s="9">
        <v>20</v>
      </c>
      <c r="L37" s="7">
        <f t="shared" si="16"/>
        <v>80</v>
      </c>
      <c r="M37" s="8" t="str">
        <f>IF(J37=4,RANK(L37,$AA$19:$AA$332,0)+COUNTIF($AA$1:AA36,AA37),"")&amp;IF(J37=5,RANK(L37,$AB$19:$AB$332,0)+COUNTIF($AB$1:AB36,AB37),"")&amp;IF(J37=6,RANK(L37,$AC$19:$AC$332,0)+COUNTIF($AC$1:AC36,AC37),"")&amp;IF(J37=7,RANK(L37,$AD$19:$AD$332,0)+COUNTIF($AD$1:AD36,AD37),"")&amp;IF(J37=8,RANK(L37,$AE$19:$AE$332,0)+COUNTIF($AE$1:AE36,AE37),"")&amp;IF(J37=9,RANK(L37,$AF$19:$AF$332,0)+COUNTIF($AF$1:AF36,AF37),"")&amp;IF(J37=10,RANK(L37,$AG$19:$AG$332,0)+COUNTIF($AG$1:AG36,AG37),"")&amp;IF(J37=11,RANK(L37,$AH$19:$AH$332,0)+COUNTIF($AH$1:AH36,AH37),"")</f>
        <v>19</v>
      </c>
      <c r="N37" s="9" t="s">
        <v>177</v>
      </c>
      <c r="Z37" s="10">
        <f t="shared" si="5"/>
        <v>108</v>
      </c>
      <c r="AA37" s="10" t="str">
        <f t="shared" si="6"/>
        <v/>
      </c>
      <c r="AB37" s="10" t="str">
        <f t="shared" si="7"/>
        <v/>
      </c>
      <c r="AC37" s="10" t="str">
        <f t="shared" si="8"/>
        <v/>
      </c>
      <c r="AD37" s="10" t="str">
        <f t="shared" si="9"/>
        <v/>
      </c>
      <c r="AE37" s="10">
        <f t="shared" si="10"/>
        <v>80</v>
      </c>
      <c r="AF37" s="10" t="str">
        <f t="shared" si="11"/>
        <v/>
      </c>
      <c r="AG37" s="10" t="str">
        <f t="shared" si="12"/>
        <v/>
      </c>
      <c r="AH37" s="10" t="str">
        <f t="shared" si="13"/>
        <v/>
      </c>
      <c r="AI37" s="13" t="str">
        <f t="shared" si="14"/>
        <v>16</v>
      </c>
      <c r="AJ37" s="11">
        <f t="shared" si="15"/>
        <v>16</v>
      </c>
    </row>
    <row r="38" spans="1:36" x14ac:dyDescent="0.25">
      <c r="A38" s="1">
        <v>20</v>
      </c>
      <c r="B38" s="4">
        <v>48</v>
      </c>
      <c r="C38" s="9" t="s">
        <v>244</v>
      </c>
      <c r="D38" s="9" t="s">
        <v>117</v>
      </c>
      <c r="E38" s="9" t="s">
        <v>54</v>
      </c>
      <c r="F38" s="9">
        <v>4019824034</v>
      </c>
      <c r="G38" s="9" t="s">
        <v>65</v>
      </c>
      <c r="H38" s="27"/>
      <c r="I38" s="6">
        <v>8</v>
      </c>
      <c r="J38" s="6">
        <v>8</v>
      </c>
      <c r="K38" s="9">
        <v>20</v>
      </c>
      <c r="L38" s="7">
        <f t="shared" si="16"/>
        <v>80</v>
      </c>
      <c r="M38" s="8" t="str">
        <f>IF(J38=4,RANK(L38,$AA$19:$AA$332,0)+COUNTIF($AA$1:AA37,AA38),"")&amp;IF(J38=5,RANK(L38,$AB$19:$AB$332,0)+COUNTIF($AB$1:AB37,AB38),"")&amp;IF(J38=6,RANK(L38,$AC$19:$AC$332,0)+COUNTIF($AC$1:AC37,AC38),"")&amp;IF(J38=7,RANK(L38,$AD$19:$AD$332,0)+COUNTIF($AD$1:AD37,AD38),"")&amp;IF(J38=8,RANK(L38,$AE$19:$AE$332,0)+COUNTIF($AE$1:AE37,AE38),"")&amp;IF(J38=9,RANK(L38,$AF$19:$AF$332,0)+COUNTIF($AF$1:AF37,AF38),"")&amp;IF(J38=10,RANK(L38,$AG$19:$AG$332,0)+COUNTIF($AG$1:AG37,AG38),"")&amp;IF(J38=11,RANK(L38,$AH$19:$AH$332,0)+COUNTIF($AH$1:AH37,AH38),"")</f>
        <v>20</v>
      </c>
      <c r="N38" s="9" t="s">
        <v>177</v>
      </c>
      <c r="Z38" s="10">
        <f t="shared" si="5"/>
        <v>108</v>
      </c>
      <c r="AA38" s="10" t="str">
        <f t="shared" si="6"/>
        <v/>
      </c>
      <c r="AB38" s="10" t="str">
        <f t="shared" si="7"/>
        <v/>
      </c>
      <c r="AC38" s="10" t="str">
        <f t="shared" si="8"/>
        <v/>
      </c>
      <c r="AD38" s="10" t="str">
        <f t="shared" si="9"/>
        <v/>
      </c>
      <c r="AE38" s="10">
        <f t="shared" si="10"/>
        <v>80</v>
      </c>
      <c r="AF38" s="10" t="str">
        <f t="shared" si="11"/>
        <v/>
      </c>
      <c r="AG38" s="10" t="str">
        <f t="shared" si="12"/>
        <v/>
      </c>
      <c r="AH38" s="10" t="str">
        <f t="shared" si="13"/>
        <v/>
      </c>
      <c r="AI38" s="13" t="str">
        <f t="shared" si="14"/>
        <v>16</v>
      </c>
      <c r="AJ38" s="11">
        <f t="shared" si="15"/>
        <v>16</v>
      </c>
    </row>
    <row r="39" spans="1:36" x14ac:dyDescent="0.25">
      <c r="A39" s="1">
        <v>21</v>
      </c>
      <c r="B39" s="4">
        <v>48</v>
      </c>
      <c r="C39" s="9" t="s">
        <v>364</v>
      </c>
      <c r="D39" s="9" t="s">
        <v>43</v>
      </c>
      <c r="E39" s="9" t="s">
        <v>54</v>
      </c>
      <c r="F39" s="9">
        <v>1571655877</v>
      </c>
      <c r="G39" s="9" t="s">
        <v>35</v>
      </c>
      <c r="H39" s="27"/>
      <c r="I39" s="6">
        <v>8</v>
      </c>
      <c r="J39" s="6">
        <v>8</v>
      </c>
      <c r="K39" s="9">
        <v>19</v>
      </c>
      <c r="L39" s="7">
        <f t="shared" si="16"/>
        <v>76</v>
      </c>
      <c r="M39" s="8" t="str">
        <f>IF(J39=4,RANK(L39,$AA$19:$AA$332,0)+COUNTIF($AA$1:AA38,AA39),"")&amp;IF(J39=5,RANK(L39,$AB$19:$AB$332,0)+COUNTIF($AB$1:AB38,AB39),"")&amp;IF(J39=6,RANK(L39,$AC$19:$AC$332,0)+COUNTIF($AC$1:AC38,AC39),"")&amp;IF(J39=7,RANK(L39,$AD$19:$AD$332,0)+COUNTIF($AD$1:AD38,AD39),"")&amp;IF(J39=8,RANK(L39,$AE$19:$AE$332,0)+COUNTIF($AE$1:AE38,AE39),"")&amp;IF(J39=9,RANK(L39,$AF$19:$AF$332,0)+COUNTIF($AF$1:AF38,AF39),"")&amp;IF(J39=10,RANK(L39,$AG$19:$AG$332,0)+COUNTIF($AG$1:AG38,AG39),"")&amp;IF(J39=11,RANK(L39,$AH$19:$AH$332,0)+COUNTIF($AH$1:AH38,AH39),"")</f>
        <v>21</v>
      </c>
      <c r="N39" s="9" t="s">
        <v>177</v>
      </c>
      <c r="Z39" s="10">
        <f t="shared" si="5"/>
        <v>108</v>
      </c>
      <c r="AA39" s="10" t="str">
        <f t="shared" si="6"/>
        <v/>
      </c>
      <c r="AB39" s="10" t="str">
        <f t="shared" si="7"/>
        <v/>
      </c>
      <c r="AC39" s="10" t="str">
        <f t="shared" si="8"/>
        <v/>
      </c>
      <c r="AD39" s="10" t="str">
        <f t="shared" si="9"/>
        <v/>
      </c>
      <c r="AE39" s="10">
        <f t="shared" si="10"/>
        <v>76</v>
      </c>
      <c r="AF39" s="10" t="str">
        <f t="shared" si="11"/>
        <v/>
      </c>
      <c r="AG39" s="10" t="str">
        <f t="shared" si="12"/>
        <v/>
      </c>
      <c r="AH39" s="10" t="str">
        <f t="shared" si="13"/>
        <v/>
      </c>
      <c r="AI39" s="13" t="str">
        <f t="shared" si="14"/>
        <v>21</v>
      </c>
      <c r="AJ39" s="11">
        <f t="shared" si="15"/>
        <v>21</v>
      </c>
    </row>
    <row r="40" spans="1:36" x14ac:dyDescent="0.25">
      <c r="A40" s="1">
        <v>22</v>
      </c>
      <c r="B40" s="4">
        <v>48</v>
      </c>
      <c r="C40" s="9" t="s">
        <v>365</v>
      </c>
      <c r="D40" s="9" t="s">
        <v>183</v>
      </c>
      <c r="E40" s="9" t="s">
        <v>143</v>
      </c>
      <c r="F40" s="9">
        <v>1572880594</v>
      </c>
      <c r="G40" s="9" t="s">
        <v>28</v>
      </c>
      <c r="H40" s="27"/>
      <c r="I40" s="6">
        <v>8</v>
      </c>
      <c r="J40" s="6">
        <v>8</v>
      </c>
      <c r="K40" s="9">
        <v>19</v>
      </c>
      <c r="L40" s="7">
        <f t="shared" si="16"/>
        <v>76</v>
      </c>
      <c r="M40" s="8" t="str">
        <f>IF(J40=4,RANK(L40,$AA$19:$AA$332,0)+COUNTIF($AA$1:AA39,AA40),"")&amp;IF(J40=5,RANK(L40,$AB$19:$AB$332,0)+COUNTIF($AB$1:AB39,AB40),"")&amp;IF(J40=6,RANK(L40,$AC$19:$AC$332,0)+COUNTIF($AC$1:AC39,AC40),"")&amp;IF(J40=7,RANK(L40,$AD$19:$AD$332,0)+COUNTIF($AD$1:AD39,AD40),"")&amp;IF(J40=8,RANK(L40,$AE$19:$AE$332,0)+COUNTIF($AE$1:AE39,AE40),"")&amp;IF(J40=9,RANK(L40,$AF$19:$AF$332,0)+COUNTIF($AF$1:AF39,AF40),"")&amp;IF(J40=10,RANK(L40,$AG$19:$AG$332,0)+COUNTIF($AG$1:AG39,AG40),"")&amp;IF(J40=11,RANK(L40,$AH$19:$AH$332,0)+COUNTIF($AH$1:AH39,AH40),"")</f>
        <v>22</v>
      </c>
      <c r="N40" s="9" t="s">
        <v>178</v>
      </c>
      <c r="Z40" s="10" t="str">
        <f t="shared" si="5"/>
        <v/>
      </c>
      <c r="AA40" s="10" t="str">
        <f t="shared" si="6"/>
        <v/>
      </c>
      <c r="AB40" s="10" t="str">
        <f t="shared" si="7"/>
        <v/>
      </c>
      <c r="AC40" s="10" t="str">
        <f t="shared" si="8"/>
        <v/>
      </c>
      <c r="AD40" s="10" t="str">
        <f t="shared" si="9"/>
        <v/>
      </c>
      <c r="AE40" s="10">
        <f t="shared" si="10"/>
        <v>76</v>
      </c>
      <c r="AF40" s="10" t="str">
        <f t="shared" si="11"/>
        <v/>
      </c>
      <c r="AG40" s="10" t="str">
        <f t="shared" si="12"/>
        <v/>
      </c>
      <c r="AH40" s="10" t="str">
        <f t="shared" si="13"/>
        <v/>
      </c>
      <c r="AI40" s="13" t="str">
        <f t="shared" si="14"/>
        <v>21</v>
      </c>
      <c r="AJ40" s="11">
        <f t="shared" si="15"/>
        <v>21</v>
      </c>
    </row>
    <row r="41" spans="1:36" x14ac:dyDescent="0.25">
      <c r="A41" s="1">
        <v>23</v>
      </c>
      <c r="B41" s="4">
        <v>48</v>
      </c>
      <c r="C41" s="9" t="s">
        <v>366</v>
      </c>
      <c r="D41" s="9" t="s">
        <v>322</v>
      </c>
      <c r="E41" s="9" t="s">
        <v>31</v>
      </c>
      <c r="F41" s="9">
        <v>834809190</v>
      </c>
      <c r="G41" s="9" t="s">
        <v>28</v>
      </c>
      <c r="H41" s="27"/>
      <c r="I41" s="6">
        <v>8</v>
      </c>
      <c r="J41" s="6">
        <v>8</v>
      </c>
      <c r="K41" s="9">
        <v>19</v>
      </c>
      <c r="L41" s="7">
        <f t="shared" si="16"/>
        <v>76</v>
      </c>
      <c r="M41" s="8" t="str">
        <f>IF(J41=4,RANK(L41,$AA$19:$AA$332,0)+COUNTIF($AA$1:AA40,AA41),"")&amp;IF(J41=5,RANK(L41,$AB$19:$AB$332,0)+COUNTIF($AB$1:AB40,AB41),"")&amp;IF(J41=6,RANK(L41,$AC$19:$AC$332,0)+COUNTIF($AC$1:AC40,AC41),"")&amp;IF(J41=7,RANK(L41,$AD$19:$AD$332,0)+COUNTIF($AD$1:AD40,AD41),"")&amp;IF(J41=8,RANK(L41,$AE$19:$AE$332,0)+COUNTIF($AE$1:AE40,AE41),"")&amp;IF(J41=9,RANK(L41,$AF$19:$AF$332,0)+COUNTIF($AF$1:AF40,AF41),"")&amp;IF(J41=10,RANK(L41,$AG$19:$AG$332,0)+COUNTIF($AG$1:AG40,AG41),"")&amp;IF(J41=11,RANK(L41,$AH$19:$AH$332,0)+COUNTIF($AH$1:AH40,AH41),"")</f>
        <v>23</v>
      </c>
      <c r="N41" s="9" t="s">
        <v>178</v>
      </c>
      <c r="Z41" s="10" t="str">
        <f t="shared" si="5"/>
        <v/>
      </c>
      <c r="AA41" s="10" t="str">
        <f t="shared" si="6"/>
        <v/>
      </c>
      <c r="AB41" s="10" t="str">
        <f t="shared" si="7"/>
        <v/>
      </c>
      <c r="AC41" s="10" t="str">
        <f t="shared" si="8"/>
        <v/>
      </c>
      <c r="AD41" s="10" t="str">
        <f t="shared" si="9"/>
        <v/>
      </c>
      <c r="AE41" s="10">
        <f t="shared" si="10"/>
        <v>76</v>
      </c>
      <c r="AF41" s="10" t="str">
        <f t="shared" si="11"/>
        <v/>
      </c>
      <c r="AG41" s="10" t="str">
        <f t="shared" si="12"/>
        <v/>
      </c>
      <c r="AH41" s="10" t="str">
        <f t="shared" si="13"/>
        <v/>
      </c>
      <c r="AI41" s="13" t="str">
        <f t="shared" si="14"/>
        <v>21</v>
      </c>
      <c r="AJ41" s="11">
        <f t="shared" si="15"/>
        <v>21</v>
      </c>
    </row>
    <row r="42" spans="1:36" x14ac:dyDescent="0.25">
      <c r="A42" s="1">
        <v>24</v>
      </c>
      <c r="B42" s="4">
        <v>48</v>
      </c>
      <c r="C42" s="9" t="s">
        <v>169</v>
      </c>
      <c r="D42" s="9" t="s">
        <v>367</v>
      </c>
      <c r="E42" s="9" t="s">
        <v>191</v>
      </c>
      <c r="F42" s="9">
        <v>3623952798</v>
      </c>
      <c r="G42" s="9" t="s">
        <v>65</v>
      </c>
      <c r="H42" s="27"/>
      <c r="I42" s="6">
        <v>8</v>
      </c>
      <c r="J42" s="6">
        <v>8</v>
      </c>
      <c r="K42" s="9">
        <v>19</v>
      </c>
      <c r="L42" s="7">
        <f t="shared" si="16"/>
        <v>76</v>
      </c>
      <c r="M42" s="8" t="str">
        <f>IF(J42=4,RANK(L42,$AA$19:$AA$332,0)+COUNTIF($AA$1:AA41,AA42),"")&amp;IF(J42=5,RANK(L42,$AB$19:$AB$332,0)+COUNTIF($AB$1:AB41,AB42),"")&amp;IF(J42=6,RANK(L42,$AC$19:$AC$332,0)+COUNTIF($AC$1:AC41,AC42),"")&amp;IF(J42=7,RANK(L42,$AD$19:$AD$332,0)+COUNTIF($AD$1:AD41,AD42),"")&amp;IF(J42=8,RANK(L42,$AE$19:$AE$332,0)+COUNTIF($AE$1:AE41,AE42),"")&amp;IF(J42=9,RANK(L42,$AF$19:$AF$332,0)+COUNTIF($AF$1:AF41,AF42),"")&amp;IF(J42=10,RANK(L42,$AG$19:$AG$332,0)+COUNTIF($AG$1:AG41,AG42),"")&amp;IF(J42=11,RANK(L42,$AH$19:$AH$332,0)+COUNTIF($AH$1:AH41,AH42),"")</f>
        <v>24</v>
      </c>
      <c r="N42" s="9" t="s">
        <v>177</v>
      </c>
      <c r="Z42" s="10">
        <f t="shared" si="5"/>
        <v>108</v>
      </c>
      <c r="AA42" s="10" t="str">
        <f t="shared" si="6"/>
        <v/>
      </c>
      <c r="AB42" s="10" t="str">
        <f t="shared" si="7"/>
        <v/>
      </c>
      <c r="AC42" s="10" t="str">
        <f t="shared" si="8"/>
        <v/>
      </c>
      <c r="AD42" s="10" t="str">
        <f t="shared" si="9"/>
        <v/>
      </c>
      <c r="AE42" s="10">
        <f t="shared" si="10"/>
        <v>76</v>
      </c>
      <c r="AF42" s="10" t="str">
        <f t="shared" si="11"/>
        <v/>
      </c>
      <c r="AG42" s="10" t="str">
        <f t="shared" si="12"/>
        <v/>
      </c>
      <c r="AH42" s="10" t="str">
        <f t="shared" si="13"/>
        <v/>
      </c>
      <c r="AI42" s="13" t="str">
        <f t="shared" si="14"/>
        <v>21</v>
      </c>
      <c r="AJ42" s="11">
        <f t="shared" si="15"/>
        <v>21</v>
      </c>
    </row>
    <row r="43" spans="1:36" x14ac:dyDescent="0.25">
      <c r="A43" s="1">
        <v>25</v>
      </c>
      <c r="B43" s="4">
        <v>48</v>
      </c>
      <c r="C43" s="9" t="s">
        <v>368</v>
      </c>
      <c r="D43" s="9" t="s">
        <v>369</v>
      </c>
      <c r="E43" s="9" t="s">
        <v>70</v>
      </c>
      <c r="F43" s="9">
        <v>1510686810</v>
      </c>
      <c r="G43" s="9" t="s">
        <v>28</v>
      </c>
      <c r="H43" s="27"/>
      <c r="I43" s="6">
        <v>8</v>
      </c>
      <c r="J43" s="6">
        <v>8</v>
      </c>
      <c r="K43" s="9">
        <v>18</v>
      </c>
      <c r="L43" s="7">
        <f t="shared" si="16"/>
        <v>72</v>
      </c>
      <c r="M43" s="8" t="str">
        <f>IF(J43=4,RANK(L43,$AA$19:$AA$332,0)+COUNTIF($AA$1:AA42,AA43),"")&amp;IF(J43=5,RANK(L43,$AB$19:$AB$332,0)+COUNTIF($AB$1:AB42,AB43),"")&amp;IF(J43=6,RANK(L43,$AC$19:$AC$332,0)+COUNTIF($AC$1:AC42,AC43),"")&amp;IF(J43=7,RANK(L43,$AD$19:$AD$332,0)+COUNTIF($AD$1:AD42,AD43),"")&amp;IF(J43=8,RANK(L43,$AE$19:$AE$332,0)+COUNTIF($AE$1:AE42,AE43),"")&amp;IF(J43=9,RANK(L43,$AF$19:$AF$332,0)+COUNTIF($AF$1:AF42,AF43),"")&amp;IF(J43=10,RANK(L43,$AG$19:$AG$332,0)+COUNTIF($AG$1:AG42,AG43),"")&amp;IF(J43=11,RANK(L43,$AH$19:$AH$332,0)+COUNTIF($AH$1:AH42,AH43),"")</f>
        <v>25</v>
      </c>
      <c r="N43" s="9" t="s">
        <v>178</v>
      </c>
      <c r="Z43" s="10" t="str">
        <f t="shared" si="5"/>
        <v/>
      </c>
      <c r="AA43" s="10" t="str">
        <f t="shared" si="6"/>
        <v/>
      </c>
      <c r="AB43" s="10" t="str">
        <f t="shared" si="7"/>
        <v/>
      </c>
      <c r="AC43" s="10" t="str">
        <f t="shared" si="8"/>
        <v/>
      </c>
      <c r="AD43" s="10" t="str">
        <f t="shared" si="9"/>
        <v/>
      </c>
      <c r="AE43" s="10">
        <f t="shared" si="10"/>
        <v>72</v>
      </c>
      <c r="AF43" s="10" t="str">
        <f t="shared" si="11"/>
        <v/>
      </c>
      <c r="AG43" s="10" t="str">
        <f t="shared" si="12"/>
        <v/>
      </c>
      <c r="AH43" s="10" t="str">
        <f t="shared" si="13"/>
        <v/>
      </c>
      <c r="AI43" s="13" t="str">
        <f t="shared" si="14"/>
        <v>25</v>
      </c>
      <c r="AJ43" s="11">
        <f t="shared" si="15"/>
        <v>25</v>
      </c>
    </row>
    <row r="44" spans="1:36" x14ac:dyDescent="0.25">
      <c r="A44" s="1">
        <v>26</v>
      </c>
      <c r="B44" s="4">
        <v>48</v>
      </c>
      <c r="C44" s="9" t="s">
        <v>370</v>
      </c>
      <c r="D44" s="9" t="s">
        <v>371</v>
      </c>
      <c r="E44" s="9" t="s">
        <v>31</v>
      </c>
      <c r="F44" s="9">
        <v>1840209875</v>
      </c>
      <c r="G44" s="9" t="s">
        <v>65</v>
      </c>
      <c r="H44" s="27"/>
      <c r="I44" s="6">
        <v>8</v>
      </c>
      <c r="J44" s="6">
        <v>8</v>
      </c>
      <c r="K44" s="9">
        <v>17</v>
      </c>
      <c r="L44" s="7">
        <f t="shared" si="16"/>
        <v>68</v>
      </c>
      <c r="M44" s="8" t="str">
        <f>IF(J44=4,RANK(L44,$AA$19:$AA$332,0)+COUNTIF($AA$1:AA43,AA44),"")&amp;IF(J44=5,RANK(L44,$AB$19:$AB$332,0)+COUNTIF($AB$1:AB43,AB44),"")&amp;IF(J44=6,RANK(L44,$AC$19:$AC$332,0)+COUNTIF($AC$1:AC43,AC44),"")&amp;IF(J44=7,RANK(L44,$AD$19:$AD$332,0)+COUNTIF($AD$1:AD43,AD44),"")&amp;IF(J44=8,RANK(L44,$AE$19:$AE$332,0)+COUNTIF($AE$1:AE43,AE44),"")&amp;IF(J44=9,RANK(L44,$AF$19:$AF$332,0)+COUNTIF($AF$1:AF43,AF44),"")&amp;IF(J44=10,RANK(L44,$AG$19:$AG$332,0)+COUNTIF($AG$1:AG43,AG44),"")&amp;IF(J44=11,RANK(L44,$AH$19:$AH$332,0)+COUNTIF($AH$1:AH43,AH44),"")</f>
        <v>26</v>
      </c>
      <c r="N44" s="9" t="s">
        <v>177</v>
      </c>
      <c r="Z44" s="10">
        <f t="shared" si="5"/>
        <v>108</v>
      </c>
      <c r="AA44" s="10" t="str">
        <f t="shared" si="6"/>
        <v/>
      </c>
      <c r="AB44" s="10" t="str">
        <f t="shared" si="7"/>
        <v/>
      </c>
      <c r="AC44" s="10" t="str">
        <f t="shared" si="8"/>
        <v/>
      </c>
      <c r="AD44" s="10" t="str">
        <f t="shared" si="9"/>
        <v/>
      </c>
      <c r="AE44" s="10">
        <f t="shared" si="10"/>
        <v>68</v>
      </c>
      <c r="AF44" s="10" t="str">
        <f t="shared" si="11"/>
        <v/>
      </c>
      <c r="AG44" s="10" t="str">
        <f t="shared" si="12"/>
        <v/>
      </c>
      <c r="AH44" s="10" t="str">
        <f t="shared" si="13"/>
        <v/>
      </c>
      <c r="AI44" s="13" t="str">
        <f t="shared" si="14"/>
        <v>26</v>
      </c>
      <c r="AJ44" s="11">
        <f t="shared" si="15"/>
        <v>26</v>
      </c>
    </row>
    <row r="45" spans="1:36" x14ac:dyDescent="0.25">
      <c r="A45" s="1">
        <v>27</v>
      </c>
      <c r="B45" s="4">
        <v>48</v>
      </c>
      <c r="C45" s="9" t="s">
        <v>372</v>
      </c>
      <c r="D45" s="9" t="s">
        <v>219</v>
      </c>
      <c r="E45" s="9" t="s">
        <v>67</v>
      </c>
      <c r="F45" s="9">
        <v>1602127228</v>
      </c>
      <c r="G45" s="9" t="s">
        <v>65</v>
      </c>
      <c r="H45" s="27"/>
      <c r="I45" s="6">
        <v>8</v>
      </c>
      <c r="J45" s="6">
        <v>8</v>
      </c>
      <c r="K45" s="9">
        <v>17</v>
      </c>
      <c r="L45" s="7">
        <f t="shared" si="16"/>
        <v>68</v>
      </c>
      <c r="M45" s="8" t="str">
        <f>IF(J45=4,RANK(L45,$AA$19:$AA$332,0)+COUNTIF($AA$1:AA44,AA45),"")&amp;IF(J45=5,RANK(L45,$AB$19:$AB$332,0)+COUNTIF($AB$1:AB44,AB45),"")&amp;IF(J45=6,RANK(L45,$AC$19:$AC$332,0)+COUNTIF($AC$1:AC44,AC45),"")&amp;IF(J45=7,RANK(L45,$AD$19:$AD$332,0)+COUNTIF($AD$1:AD44,AD45),"")&amp;IF(J45=8,RANK(L45,$AE$19:$AE$332,0)+COUNTIF($AE$1:AE44,AE45),"")&amp;IF(J45=9,RANK(L45,$AF$19:$AF$332,0)+COUNTIF($AF$1:AF44,AF45),"")&amp;IF(J45=10,RANK(L45,$AG$19:$AG$332,0)+COUNTIF($AG$1:AG44,AG45),"")&amp;IF(J45=11,RANK(L45,$AH$19:$AH$332,0)+COUNTIF($AH$1:AH44,AH45),"")</f>
        <v>27</v>
      </c>
      <c r="N45" s="9" t="s">
        <v>177</v>
      </c>
      <c r="Z45" s="10">
        <f t="shared" si="5"/>
        <v>108</v>
      </c>
      <c r="AA45" s="10" t="str">
        <f t="shared" si="6"/>
        <v/>
      </c>
      <c r="AB45" s="10" t="str">
        <f t="shared" si="7"/>
        <v/>
      </c>
      <c r="AC45" s="10" t="str">
        <f t="shared" si="8"/>
        <v/>
      </c>
      <c r="AD45" s="10" t="str">
        <f t="shared" si="9"/>
        <v/>
      </c>
      <c r="AE45" s="10">
        <f t="shared" si="10"/>
        <v>68</v>
      </c>
      <c r="AF45" s="10" t="str">
        <f t="shared" si="11"/>
        <v/>
      </c>
      <c r="AG45" s="10" t="str">
        <f t="shared" si="12"/>
        <v/>
      </c>
      <c r="AH45" s="10" t="str">
        <f t="shared" si="13"/>
        <v/>
      </c>
      <c r="AI45" s="13" t="str">
        <f t="shared" si="14"/>
        <v>26</v>
      </c>
      <c r="AJ45" s="11">
        <f t="shared" si="15"/>
        <v>26</v>
      </c>
    </row>
    <row r="46" spans="1:36" x14ac:dyDescent="0.25">
      <c r="A46" s="1">
        <v>28</v>
      </c>
      <c r="B46" s="4">
        <v>48</v>
      </c>
      <c r="C46" s="9" t="s">
        <v>373</v>
      </c>
      <c r="D46" s="9" t="s">
        <v>374</v>
      </c>
      <c r="E46" s="9" t="s">
        <v>191</v>
      </c>
      <c r="F46" s="9">
        <v>3978139365</v>
      </c>
      <c r="G46" s="9" t="s">
        <v>28</v>
      </c>
      <c r="H46" s="27"/>
      <c r="I46" s="6">
        <v>8</v>
      </c>
      <c r="J46" s="6">
        <v>8</v>
      </c>
      <c r="K46" s="9">
        <v>17</v>
      </c>
      <c r="L46" s="7">
        <f t="shared" si="16"/>
        <v>68</v>
      </c>
      <c r="M46" s="8" t="str">
        <f>IF(J46=4,RANK(L46,$AA$19:$AA$332,0)+COUNTIF($AA$1:AA45,AA46),"")&amp;IF(J46=5,RANK(L46,$AB$19:$AB$332,0)+COUNTIF($AB$1:AB45,AB46),"")&amp;IF(J46=6,RANK(L46,$AC$19:$AC$332,0)+COUNTIF($AC$1:AC45,AC46),"")&amp;IF(J46=7,RANK(L46,$AD$19:$AD$332,0)+COUNTIF($AD$1:AD45,AD46),"")&amp;IF(J46=8,RANK(L46,$AE$19:$AE$332,0)+COUNTIF($AE$1:AE45,AE46),"")&amp;IF(J46=9,RANK(L46,$AF$19:$AF$332,0)+COUNTIF($AF$1:AF45,AF46),"")&amp;IF(J46=10,RANK(L46,$AG$19:$AG$332,0)+COUNTIF($AG$1:AG45,AG46),"")&amp;IF(J46=11,RANK(L46,$AH$19:$AH$332,0)+COUNTIF($AH$1:AH45,AH46),"")</f>
        <v>28</v>
      </c>
      <c r="N46" s="9" t="s">
        <v>178</v>
      </c>
      <c r="Z46" s="10" t="str">
        <f t="shared" si="5"/>
        <v/>
      </c>
      <c r="AA46" s="10" t="str">
        <f t="shared" si="6"/>
        <v/>
      </c>
      <c r="AB46" s="10" t="str">
        <f t="shared" si="7"/>
        <v/>
      </c>
      <c r="AC46" s="10" t="str">
        <f t="shared" si="8"/>
        <v/>
      </c>
      <c r="AD46" s="10" t="str">
        <f t="shared" si="9"/>
        <v/>
      </c>
      <c r="AE46" s="10">
        <f t="shared" si="10"/>
        <v>68</v>
      </c>
      <c r="AF46" s="10" t="str">
        <f t="shared" si="11"/>
        <v/>
      </c>
      <c r="AG46" s="10" t="str">
        <f t="shared" si="12"/>
        <v/>
      </c>
      <c r="AH46" s="10" t="str">
        <f t="shared" si="13"/>
        <v/>
      </c>
      <c r="AI46" s="13" t="str">
        <f t="shared" si="14"/>
        <v>26</v>
      </c>
      <c r="AJ46" s="11">
        <f t="shared" si="15"/>
        <v>26</v>
      </c>
    </row>
    <row r="47" spans="1:36" x14ac:dyDescent="0.25">
      <c r="A47" s="1">
        <v>29</v>
      </c>
      <c r="B47" s="4">
        <v>48</v>
      </c>
      <c r="C47" s="9" t="s">
        <v>133</v>
      </c>
      <c r="D47" s="9" t="s">
        <v>59</v>
      </c>
      <c r="E47" s="9" t="s">
        <v>54</v>
      </c>
      <c r="F47" s="9">
        <v>2476799706</v>
      </c>
      <c r="G47" s="9" t="s">
        <v>65</v>
      </c>
      <c r="H47" s="27"/>
      <c r="I47" s="6">
        <v>8</v>
      </c>
      <c r="J47" s="6">
        <v>8</v>
      </c>
      <c r="K47" s="9">
        <v>16</v>
      </c>
      <c r="L47" s="7">
        <f t="shared" si="16"/>
        <v>64</v>
      </c>
      <c r="M47" s="8" t="str">
        <f>IF(J47=4,RANK(L47,$AA$19:$AA$332,0)+COUNTIF($AA$1:AA46,AA47),"")&amp;IF(J47=5,RANK(L47,$AB$19:$AB$332,0)+COUNTIF($AB$1:AB46,AB47),"")&amp;IF(J47=6,RANK(L47,$AC$19:$AC$332,0)+COUNTIF($AC$1:AC46,AC47),"")&amp;IF(J47=7,RANK(L47,$AD$19:$AD$332,0)+COUNTIF($AD$1:AD46,AD47),"")&amp;IF(J47=8,RANK(L47,$AE$19:$AE$332,0)+COUNTIF($AE$1:AE46,AE47),"")&amp;IF(J47=9,RANK(L47,$AF$19:$AF$332,0)+COUNTIF($AF$1:AF46,AF47),"")&amp;IF(J47=10,RANK(L47,$AG$19:$AG$332,0)+COUNTIF($AG$1:AG46,AG47),"")&amp;IF(J47=11,RANK(L47,$AH$19:$AH$332,0)+COUNTIF($AH$1:AH46,AH47),"")</f>
        <v>29</v>
      </c>
      <c r="N47" s="9" t="s">
        <v>178</v>
      </c>
      <c r="Z47" s="10" t="str">
        <f t="shared" si="5"/>
        <v/>
      </c>
      <c r="AA47" s="10" t="str">
        <f t="shared" si="6"/>
        <v/>
      </c>
      <c r="AB47" s="10" t="str">
        <f t="shared" si="7"/>
        <v/>
      </c>
      <c r="AC47" s="10" t="str">
        <f t="shared" si="8"/>
        <v/>
      </c>
      <c r="AD47" s="10" t="str">
        <f t="shared" si="9"/>
        <v/>
      </c>
      <c r="AE47" s="10">
        <f t="shared" si="10"/>
        <v>64</v>
      </c>
      <c r="AF47" s="10" t="str">
        <f t="shared" si="11"/>
        <v/>
      </c>
      <c r="AG47" s="10" t="str">
        <f t="shared" si="12"/>
        <v/>
      </c>
      <c r="AH47" s="10" t="str">
        <f t="shared" si="13"/>
        <v/>
      </c>
      <c r="AI47" s="13" t="str">
        <f t="shared" si="14"/>
        <v>29</v>
      </c>
      <c r="AJ47" s="11">
        <f t="shared" si="15"/>
        <v>29</v>
      </c>
    </row>
    <row r="48" spans="1:36" x14ac:dyDescent="0.25">
      <c r="A48" s="1">
        <v>30</v>
      </c>
      <c r="B48" s="4">
        <v>48</v>
      </c>
      <c r="C48" s="9" t="s">
        <v>375</v>
      </c>
      <c r="D48" s="9" t="s">
        <v>376</v>
      </c>
      <c r="E48" s="9" t="s">
        <v>377</v>
      </c>
      <c r="F48" s="9">
        <v>3593595475</v>
      </c>
      <c r="G48" s="9" t="s">
        <v>65</v>
      </c>
      <c r="H48" s="27"/>
      <c r="I48" s="6">
        <v>8</v>
      </c>
      <c r="J48" s="6">
        <v>8</v>
      </c>
      <c r="K48" s="9">
        <v>16</v>
      </c>
      <c r="L48" s="7">
        <f t="shared" si="16"/>
        <v>64</v>
      </c>
      <c r="M48" s="8" t="str">
        <f>IF(J48=4,RANK(L48,$AA$19:$AA$332,0)+COUNTIF($AA$1:AA47,AA48),"")&amp;IF(J48=5,RANK(L48,$AB$19:$AB$332,0)+COUNTIF($AB$1:AB47,AB48),"")&amp;IF(J48=6,RANK(L48,$AC$19:$AC$332,0)+COUNTIF($AC$1:AC47,AC48),"")&amp;IF(J48=7,RANK(L48,$AD$19:$AD$332,0)+COUNTIF($AD$1:AD47,AD48),"")&amp;IF(J48=8,RANK(L48,$AE$19:$AE$332,0)+COUNTIF($AE$1:AE47,AE48),"")&amp;IF(J48=9,RANK(L48,$AF$19:$AF$332,0)+COUNTIF($AF$1:AF47,AF48),"")&amp;IF(J48=10,RANK(L48,$AG$19:$AG$332,0)+COUNTIF($AG$1:AG47,AG48),"")&amp;IF(J48=11,RANK(L48,$AH$19:$AH$332,0)+COUNTIF($AH$1:AH47,AH48),"")</f>
        <v>30</v>
      </c>
      <c r="N48" s="9" t="s">
        <v>178</v>
      </c>
      <c r="Z48" s="10" t="str">
        <f t="shared" si="5"/>
        <v/>
      </c>
      <c r="AA48" s="10" t="str">
        <f t="shared" si="6"/>
        <v/>
      </c>
      <c r="AB48" s="10" t="str">
        <f t="shared" si="7"/>
        <v/>
      </c>
      <c r="AC48" s="10" t="str">
        <f t="shared" si="8"/>
        <v/>
      </c>
      <c r="AD48" s="10" t="str">
        <f t="shared" si="9"/>
        <v/>
      </c>
      <c r="AE48" s="10">
        <f t="shared" si="10"/>
        <v>64</v>
      </c>
      <c r="AF48" s="10" t="str">
        <f t="shared" si="11"/>
        <v/>
      </c>
      <c r="AG48" s="10" t="str">
        <f t="shared" si="12"/>
        <v/>
      </c>
      <c r="AH48" s="10" t="str">
        <f t="shared" si="13"/>
        <v/>
      </c>
      <c r="AI48" s="13" t="str">
        <f t="shared" si="14"/>
        <v>29</v>
      </c>
      <c r="AJ48" s="11">
        <f t="shared" si="15"/>
        <v>29</v>
      </c>
    </row>
    <row r="49" spans="1:36" x14ac:dyDescent="0.25">
      <c r="A49" s="1">
        <v>31</v>
      </c>
      <c r="B49" s="4">
        <v>48</v>
      </c>
      <c r="C49" s="9" t="s">
        <v>378</v>
      </c>
      <c r="D49" s="9" t="s">
        <v>103</v>
      </c>
      <c r="E49" s="9" t="s">
        <v>31</v>
      </c>
      <c r="F49" s="9">
        <v>3988602664</v>
      </c>
      <c r="G49" s="9" t="s">
        <v>65</v>
      </c>
      <c r="H49" s="27"/>
      <c r="I49" s="6">
        <v>8</v>
      </c>
      <c r="J49" s="6">
        <v>8</v>
      </c>
      <c r="K49" s="9">
        <v>15</v>
      </c>
      <c r="L49" s="7">
        <f t="shared" si="16"/>
        <v>60</v>
      </c>
      <c r="M49" s="8" t="str">
        <f>IF(J49=4,RANK(L49,$AA$19:$AA$332,0)+COUNTIF($AA$1:AA48,AA49),"")&amp;IF(J49=5,RANK(L49,$AB$19:$AB$332,0)+COUNTIF($AB$1:AB48,AB49),"")&amp;IF(J49=6,RANK(L49,$AC$19:$AC$332,0)+COUNTIF($AC$1:AC48,AC49),"")&amp;IF(J49=7,RANK(L49,$AD$19:$AD$332,0)+COUNTIF($AD$1:AD48,AD49),"")&amp;IF(J49=8,RANK(L49,$AE$19:$AE$332,0)+COUNTIF($AE$1:AE48,AE49),"")&amp;IF(J49=9,RANK(L49,$AF$19:$AF$332,0)+COUNTIF($AF$1:AF48,AF49),"")&amp;IF(J49=10,RANK(L49,$AG$19:$AG$332,0)+COUNTIF($AG$1:AG48,AG49),"")&amp;IF(J49=11,RANK(L49,$AH$19:$AH$332,0)+COUNTIF($AH$1:AH48,AH49),"")</f>
        <v>31</v>
      </c>
      <c r="N49" s="9" t="s">
        <v>178</v>
      </c>
      <c r="Z49" s="10" t="str">
        <f t="shared" si="5"/>
        <v/>
      </c>
      <c r="AA49" s="10" t="str">
        <f t="shared" si="6"/>
        <v/>
      </c>
      <c r="AB49" s="10" t="str">
        <f t="shared" si="7"/>
        <v/>
      </c>
      <c r="AC49" s="10" t="str">
        <f t="shared" si="8"/>
        <v/>
      </c>
      <c r="AD49" s="10" t="str">
        <f t="shared" si="9"/>
        <v/>
      </c>
      <c r="AE49" s="10">
        <f t="shared" si="10"/>
        <v>60</v>
      </c>
      <c r="AF49" s="10" t="str">
        <f t="shared" si="11"/>
        <v/>
      </c>
      <c r="AG49" s="10" t="str">
        <f t="shared" si="12"/>
        <v/>
      </c>
      <c r="AH49" s="10" t="str">
        <f t="shared" si="13"/>
        <v/>
      </c>
      <c r="AI49" s="13" t="str">
        <f t="shared" si="14"/>
        <v>31</v>
      </c>
      <c r="AJ49" s="11">
        <f t="shared" si="15"/>
        <v>31</v>
      </c>
    </row>
    <row r="50" spans="1:36" x14ac:dyDescent="0.25">
      <c r="A50" s="1">
        <v>32</v>
      </c>
      <c r="B50" s="4">
        <v>48</v>
      </c>
      <c r="C50" s="9" t="s">
        <v>379</v>
      </c>
      <c r="D50" s="9" t="s">
        <v>85</v>
      </c>
      <c r="E50" s="9" t="s">
        <v>31</v>
      </c>
      <c r="F50" s="9">
        <v>1540960847</v>
      </c>
      <c r="G50" s="9" t="s">
        <v>65</v>
      </c>
      <c r="H50" s="27"/>
      <c r="I50" s="6">
        <v>8</v>
      </c>
      <c r="J50" s="6">
        <v>8</v>
      </c>
      <c r="K50" s="9">
        <v>14</v>
      </c>
      <c r="L50" s="7">
        <f t="shared" si="16"/>
        <v>56</v>
      </c>
      <c r="M50" s="8" t="str">
        <f>IF(J50=4,RANK(L50,$AA$19:$AA$332,0)+COUNTIF($AA$1:AA49,AA50),"")&amp;IF(J50=5,RANK(L50,$AB$19:$AB$332,0)+COUNTIF($AB$1:AB49,AB50),"")&amp;IF(J50=6,RANK(L50,$AC$19:$AC$332,0)+COUNTIF($AC$1:AC49,AC50),"")&amp;IF(J50=7,RANK(L50,$AD$19:$AD$332,0)+COUNTIF($AD$1:AD49,AD50),"")&amp;IF(J50=8,RANK(L50,$AE$19:$AE$332,0)+COUNTIF($AE$1:AE49,AE50),"")&amp;IF(J50=9,RANK(L50,$AF$19:$AF$332,0)+COUNTIF($AF$1:AF49,AF50),"")&amp;IF(J50=10,RANK(L50,$AG$19:$AG$332,0)+COUNTIF($AG$1:AG49,AG50),"")&amp;IF(J50=11,RANK(L50,$AH$19:$AH$332,0)+COUNTIF($AH$1:AH49,AH50),"")</f>
        <v>32</v>
      </c>
      <c r="N50" s="9" t="s">
        <v>178</v>
      </c>
      <c r="Z50" s="10" t="str">
        <f t="shared" si="5"/>
        <v/>
      </c>
      <c r="AA50" s="10" t="str">
        <f t="shared" si="6"/>
        <v/>
      </c>
      <c r="AB50" s="10" t="str">
        <f t="shared" si="7"/>
        <v/>
      </c>
      <c r="AC50" s="10" t="str">
        <f t="shared" si="8"/>
        <v/>
      </c>
      <c r="AD50" s="10" t="str">
        <f t="shared" si="9"/>
        <v/>
      </c>
      <c r="AE50" s="10">
        <f t="shared" si="10"/>
        <v>56</v>
      </c>
      <c r="AF50" s="10" t="str">
        <f t="shared" si="11"/>
        <v/>
      </c>
      <c r="AG50" s="10" t="str">
        <f t="shared" si="12"/>
        <v/>
      </c>
      <c r="AH50" s="10" t="str">
        <f t="shared" si="13"/>
        <v/>
      </c>
      <c r="AI50" s="13" t="str">
        <f t="shared" si="14"/>
        <v>32</v>
      </c>
      <c r="AJ50" s="11">
        <f t="shared" si="15"/>
        <v>32</v>
      </c>
    </row>
    <row r="51" spans="1:36" x14ac:dyDescent="0.25">
      <c r="A51" s="1">
        <v>33</v>
      </c>
      <c r="B51" s="4">
        <v>48</v>
      </c>
      <c r="C51" s="9" t="s">
        <v>380</v>
      </c>
      <c r="D51" s="9" t="s">
        <v>265</v>
      </c>
      <c r="E51" s="9" t="s">
        <v>27</v>
      </c>
      <c r="F51" s="9">
        <v>828540075</v>
      </c>
      <c r="G51" s="9" t="s">
        <v>65</v>
      </c>
      <c r="H51" s="27"/>
      <c r="I51" s="6">
        <v>8</v>
      </c>
      <c r="J51" s="6">
        <v>8</v>
      </c>
      <c r="K51" s="9">
        <v>14</v>
      </c>
      <c r="L51" s="7">
        <f t="shared" si="16"/>
        <v>56</v>
      </c>
      <c r="M51" s="8" t="str">
        <f>IF(J51=4,RANK(L51,$AA$19:$AA$332,0)+COUNTIF($AA$1:AA50,AA51),"")&amp;IF(J51=5,RANK(L51,$AB$19:$AB$332,0)+COUNTIF($AB$1:AB50,AB51),"")&amp;IF(J51=6,RANK(L51,$AC$19:$AC$332,0)+COUNTIF($AC$1:AC50,AC51),"")&amp;IF(J51=7,RANK(L51,$AD$19:$AD$332,0)+COUNTIF($AD$1:AD50,AD51),"")&amp;IF(J51=8,RANK(L51,$AE$19:$AE$332,0)+COUNTIF($AE$1:AE50,AE51),"")&amp;IF(J51=9,RANK(L51,$AF$19:$AF$332,0)+COUNTIF($AF$1:AF50,AF51),"")&amp;IF(J51=10,RANK(L51,$AG$19:$AG$332,0)+COUNTIF($AG$1:AG50,AG51),"")&amp;IF(J51=11,RANK(L51,$AH$19:$AH$332,0)+COUNTIF($AH$1:AH50,AH51),"")</f>
        <v>33</v>
      </c>
      <c r="N51" s="9" t="s">
        <v>178</v>
      </c>
      <c r="Z51" s="10" t="str">
        <f t="shared" si="5"/>
        <v/>
      </c>
      <c r="AA51" s="10" t="str">
        <f t="shared" si="6"/>
        <v/>
      </c>
      <c r="AB51" s="10" t="str">
        <f t="shared" si="7"/>
        <v/>
      </c>
      <c r="AC51" s="10" t="str">
        <f t="shared" si="8"/>
        <v/>
      </c>
      <c r="AD51" s="10" t="str">
        <f t="shared" si="9"/>
        <v/>
      </c>
      <c r="AE51" s="10">
        <f t="shared" si="10"/>
        <v>56</v>
      </c>
      <c r="AF51" s="10" t="str">
        <f t="shared" si="11"/>
        <v/>
      </c>
      <c r="AG51" s="10" t="str">
        <f t="shared" si="12"/>
        <v/>
      </c>
      <c r="AH51" s="10" t="str">
        <f t="shared" si="13"/>
        <v/>
      </c>
      <c r="AI51" s="13" t="str">
        <f t="shared" si="14"/>
        <v>32</v>
      </c>
      <c r="AJ51" s="11">
        <f t="shared" si="15"/>
        <v>32</v>
      </c>
    </row>
    <row r="52" spans="1:36" x14ac:dyDescent="0.25">
      <c r="A52" s="1">
        <v>34</v>
      </c>
      <c r="B52" s="4">
        <v>48</v>
      </c>
      <c r="C52" s="9" t="s">
        <v>155</v>
      </c>
      <c r="D52" s="9" t="s">
        <v>381</v>
      </c>
      <c r="E52" s="9" t="s">
        <v>54</v>
      </c>
      <c r="F52" s="9">
        <v>2425590175</v>
      </c>
      <c r="G52" s="9" t="s">
        <v>65</v>
      </c>
      <c r="H52" s="27"/>
      <c r="I52" s="6">
        <v>8</v>
      </c>
      <c r="J52" s="6">
        <v>8</v>
      </c>
      <c r="K52" s="9">
        <v>14</v>
      </c>
      <c r="L52" s="7">
        <f t="shared" si="16"/>
        <v>56</v>
      </c>
      <c r="M52" s="8" t="str">
        <f>IF(J52=4,RANK(L52,$AA$19:$AA$332,0)+COUNTIF($AA$1:AA51,AA52),"")&amp;IF(J52=5,RANK(L52,$AB$19:$AB$332,0)+COUNTIF($AB$1:AB51,AB52),"")&amp;IF(J52=6,RANK(L52,$AC$19:$AC$332,0)+COUNTIF($AC$1:AC51,AC52),"")&amp;IF(J52=7,RANK(L52,$AD$19:$AD$332,0)+COUNTIF($AD$1:AD51,AD52),"")&amp;IF(J52=8,RANK(L52,$AE$19:$AE$332,0)+COUNTIF($AE$1:AE51,AE52),"")&amp;IF(J52=9,RANK(L52,$AF$19:$AF$332,0)+COUNTIF($AF$1:AF51,AF52),"")&amp;IF(J52=10,RANK(L52,$AG$19:$AG$332,0)+COUNTIF($AG$1:AG51,AG52),"")&amp;IF(J52=11,RANK(L52,$AH$19:$AH$332,0)+COUNTIF($AH$1:AH51,AH52),"")</f>
        <v>34</v>
      </c>
      <c r="N52" s="9" t="s">
        <v>178</v>
      </c>
      <c r="Z52" s="10" t="str">
        <f t="shared" si="5"/>
        <v/>
      </c>
      <c r="AA52" s="10" t="str">
        <f t="shared" si="6"/>
        <v/>
      </c>
      <c r="AB52" s="10" t="str">
        <f t="shared" si="7"/>
        <v/>
      </c>
      <c r="AC52" s="10" t="str">
        <f t="shared" si="8"/>
        <v/>
      </c>
      <c r="AD52" s="10" t="str">
        <f t="shared" si="9"/>
        <v/>
      </c>
      <c r="AE52" s="10">
        <f t="shared" si="10"/>
        <v>56</v>
      </c>
      <c r="AF52" s="10" t="str">
        <f t="shared" si="11"/>
        <v/>
      </c>
      <c r="AG52" s="10" t="str">
        <f t="shared" si="12"/>
        <v/>
      </c>
      <c r="AH52" s="10" t="str">
        <f t="shared" si="13"/>
        <v/>
      </c>
      <c r="AI52" s="13" t="str">
        <f t="shared" si="14"/>
        <v>32</v>
      </c>
      <c r="AJ52" s="11">
        <f t="shared" si="15"/>
        <v>32</v>
      </c>
    </row>
    <row r="53" spans="1:36" x14ac:dyDescent="0.25">
      <c r="A53" s="1">
        <v>35</v>
      </c>
      <c r="B53" s="4">
        <v>48</v>
      </c>
      <c r="C53" s="9" t="s">
        <v>382</v>
      </c>
      <c r="D53" s="9" t="s">
        <v>219</v>
      </c>
      <c r="E53" s="9" t="s">
        <v>45</v>
      </c>
      <c r="F53" s="9">
        <v>789869043</v>
      </c>
      <c r="G53" s="9" t="s">
        <v>65</v>
      </c>
      <c r="H53" s="27"/>
      <c r="I53" s="6">
        <v>8</v>
      </c>
      <c r="J53" s="6">
        <v>8</v>
      </c>
      <c r="K53" s="9">
        <v>13</v>
      </c>
      <c r="L53" s="7">
        <f t="shared" si="16"/>
        <v>52</v>
      </c>
      <c r="M53" s="8" t="str">
        <f>IF(J53=4,RANK(L53,$AA$19:$AA$332,0)+COUNTIF($AA$1:AA52,AA53),"")&amp;IF(J53=5,RANK(L53,$AB$19:$AB$332,0)+COUNTIF($AB$1:AB52,AB53),"")&amp;IF(J53=6,RANK(L53,$AC$19:$AC$332,0)+COUNTIF($AC$1:AC52,AC53),"")&amp;IF(J53=7,RANK(L53,$AD$19:$AD$332,0)+COUNTIF($AD$1:AD52,AD53),"")&amp;IF(J53=8,RANK(L53,$AE$19:$AE$332,0)+COUNTIF($AE$1:AE52,AE53),"")&amp;IF(J53=9,RANK(L53,$AF$19:$AF$332,0)+COUNTIF($AF$1:AF52,AF53),"")&amp;IF(J53=10,RANK(L53,$AG$19:$AG$332,0)+COUNTIF($AG$1:AG52,AG53),"")&amp;IF(J53=11,RANK(L53,$AH$19:$AH$332,0)+COUNTIF($AH$1:AH52,AH53),"")</f>
        <v>35</v>
      </c>
      <c r="N53" s="9" t="s">
        <v>178</v>
      </c>
      <c r="Z53" s="10" t="str">
        <f t="shared" si="5"/>
        <v/>
      </c>
      <c r="AA53" s="10" t="str">
        <f t="shared" si="6"/>
        <v/>
      </c>
      <c r="AB53" s="10" t="str">
        <f t="shared" si="7"/>
        <v/>
      </c>
      <c r="AC53" s="10" t="str">
        <f t="shared" si="8"/>
        <v/>
      </c>
      <c r="AD53" s="10" t="str">
        <f t="shared" si="9"/>
        <v/>
      </c>
      <c r="AE53" s="10">
        <f t="shared" si="10"/>
        <v>52</v>
      </c>
      <c r="AF53" s="10" t="str">
        <f t="shared" si="11"/>
        <v/>
      </c>
      <c r="AG53" s="10" t="str">
        <f t="shared" si="12"/>
        <v/>
      </c>
      <c r="AH53" s="10" t="str">
        <f t="shared" si="13"/>
        <v/>
      </c>
      <c r="AI53" s="13" t="str">
        <f t="shared" si="14"/>
        <v>35</v>
      </c>
      <c r="AJ53" s="11">
        <f t="shared" si="15"/>
        <v>35</v>
      </c>
    </row>
    <row r="54" spans="1:36" x14ac:dyDescent="0.25">
      <c r="A54" s="1">
        <v>36</v>
      </c>
      <c r="B54" s="4">
        <v>48</v>
      </c>
      <c r="C54" s="9" t="s">
        <v>383</v>
      </c>
      <c r="D54" s="9" t="s">
        <v>85</v>
      </c>
      <c r="E54" s="9" t="s">
        <v>246</v>
      </c>
      <c r="F54" s="9">
        <v>796875127</v>
      </c>
      <c r="G54" s="9" t="s">
        <v>35</v>
      </c>
      <c r="H54" s="27"/>
      <c r="I54" s="6">
        <v>8</v>
      </c>
      <c r="J54" s="6">
        <v>8</v>
      </c>
      <c r="K54" s="9">
        <v>12</v>
      </c>
      <c r="L54" s="7">
        <f t="shared" si="16"/>
        <v>48</v>
      </c>
      <c r="M54" s="8" t="str">
        <f>IF(J54=4,RANK(L54,$AA$19:$AA$332,0)+COUNTIF($AA$1:AA53,AA54),"")&amp;IF(J54=5,RANK(L54,$AB$19:$AB$332,0)+COUNTIF($AB$1:AB53,AB54),"")&amp;IF(J54=6,RANK(L54,$AC$19:$AC$332,0)+COUNTIF($AC$1:AC53,AC54),"")&amp;IF(J54=7,RANK(L54,$AD$19:$AD$332,0)+COUNTIF($AD$1:AD53,AD54),"")&amp;IF(J54=8,RANK(L54,$AE$19:$AE$332,0)+COUNTIF($AE$1:AE53,AE54),"")&amp;IF(J54=9,RANK(L54,$AF$19:$AF$332,0)+COUNTIF($AF$1:AF53,AF54),"")&amp;IF(J54=10,RANK(L54,$AG$19:$AG$332,0)+COUNTIF($AG$1:AG53,AG54),"")&amp;IF(J54=11,RANK(L54,$AH$19:$AH$332,0)+COUNTIF($AH$1:AH53,AH54),"")</f>
        <v>36</v>
      </c>
      <c r="N54" s="9" t="s">
        <v>178</v>
      </c>
      <c r="Z54" s="10" t="str">
        <f t="shared" si="5"/>
        <v/>
      </c>
      <c r="AA54" s="10" t="str">
        <f t="shared" si="6"/>
        <v/>
      </c>
      <c r="AB54" s="10" t="str">
        <f t="shared" si="7"/>
        <v/>
      </c>
      <c r="AC54" s="10" t="str">
        <f t="shared" si="8"/>
        <v/>
      </c>
      <c r="AD54" s="10" t="str">
        <f t="shared" si="9"/>
        <v/>
      </c>
      <c r="AE54" s="10">
        <f t="shared" si="10"/>
        <v>48</v>
      </c>
      <c r="AF54" s="10" t="str">
        <f t="shared" si="11"/>
        <v/>
      </c>
      <c r="AG54" s="10" t="str">
        <f t="shared" si="12"/>
        <v/>
      </c>
      <c r="AH54" s="10" t="str">
        <f t="shared" si="13"/>
        <v/>
      </c>
      <c r="AI54" s="13" t="str">
        <f t="shared" si="14"/>
        <v>36</v>
      </c>
      <c r="AJ54" s="11">
        <f t="shared" si="15"/>
        <v>36</v>
      </c>
    </row>
    <row r="55" spans="1:36" x14ac:dyDescent="0.25">
      <c r="A55" s="1">
        <v>37</v>
      </c>
      <c r="B55" s="4">
        <v>48</v>
      </c>
      <c r="C55" s="9" t="s">
        <v>147</v>
      </c>
      <c r="D55" s="9" t="s">
        <v>103</v>
      </c>
      <c r="E55" s="9" t="s">
        <v>148</v>
      </c>
      <c r="F55" s="9">
        <v>2013887775</v>
      </c>
      <c r="G55" s="9" t="s">
        <v>35</v>
      </c>
      <c r="H55" s="27"/>
      <c r="I55" s="6">
        <v>8</v>
      </c>
      <c r="J55" s="6">
        <v>8</v>
      </c>
      <c r="K55" s="9">
        <v>12</v>
      </c>
      <c r="L55" s="7">
        <f t="shared" si="16"/>
        <v>48</v>
      </c>
      <c r="M55" s="8" t="str">
        <f>IF(J55=4,RANK(L55,$AA$19:$AA$332,0)+COUNTIF($AA$1:AA54,AA55),"")&amp;IF(J55=5,RANK(L55,$AB$19:$AB$332,0)+COUNTIF($AB$1:AB54,AB55),"")&amp;IF(J55=6,RANK(L55,$AC$19:$AC$332,0)+COUNTIF($AC$1:AC54,AC55),"")&amp;IF(J55=7,RANK(L55,$AD$19:$AD$332,0)+COUNTIF($AD$1:AD54,AD55),"")&amp;IF(J55=8,RANK(L55,$AE$19:$AE$332,0)+COUNTIF($AE$1:AE54,AE55),"")&amp;IF(J55=9,RANK(L55,$AF$19:$AF$332,0)+COUNTIF($AF$1:AF54,AF55),"")&amp;IF(J55=10,RANK(L55,$AG$19:$AG$332,0)+COUNTIF($AG$1:AG54,AG55),"")&amp;IF(J55=11,RANK(L55,$AH$19:$AH$332,0)+COUNTIF($AH$1:AH54,AH55),"")</f>
        <v>37</v>
      </c>
      <c r="N55" s="9" t="s">
        <v>178</v>
      </c>
      <c r="Z55" s="10" t="str">
        <f t="shared" si="5"/>
        <v/>
      </c>
      <c r="AA55" s="10" t="str">
        <f t="shared" si="6"/>
        <v/>
      </c>
      <c r="AB55" s="10" t="str">
        <f t="shared" si="7"/>
        <v/>
      </c>
      <c r="AC55" s="10" t="str">
        <f t="shared" si="8"/>
        <v/>
      </c>
      <c r="AD55" s="10" t="str">
        <f t="shared" si="9"/>
        <v/>
      </c>
      <c r="AE55" s="10">
        <f t="shared" si="10"/>
        <v>48</v>
      </c>
      <c r="AF55" s="10" t="str">
        <f t="shared" si="11"/>
        <v/>
      </c>
      <c r="AG55" s="10" t="str">
        <f t="shared" si="12"/>
        <v/>
      </c>
      <c r="AH55" s="10" t="str">
        <f t="shared" si="13"/>
        <v/>
      </c>
      <c r="AI55" s="13" t="str">
        <f t="shared" si="14"/>
        <v>36</v>
      </c>
      <c r="AJ55" s="11">
        <f t="shared" si="15"/>
        <v>36</v>
      </c>
    </row>
    <row r="56" spans="1:36" x14ac:dyDescent="0.25">
      <c r="A56" s="1">
        <v>38</v>
      </c>
      <c r="B56" s="4">
        <v>48</v>
      </c>
      <c r="C56" s="9" t="s">
        <v>190</v>
      </c>
      <c r="D56" s="9" t="s">
        <v>47</v>
      </c>
      <c r="E56" s="9" t="s">
        <v>104</v>
      </c>
      <c r="F56" s="9">
        <v>2433285369</v>
      </c>
      <c r="G56" s="9" t="s">
        <v>35</v>
      </c>
      <c r="H56" s="27"/>
      <c r="I56" s="6">
        <v>8</v>
      </c>
      <c r="J56" s="6">
        <v>8</v>
      </c>
      <c r="K56" s="9">
        <v>11</v>
      </c>
      <c r="L56" s="7">
        <f t="shared" si="16"/>
        <v>44</v>
      </c>
      <c r="M56" s="8" t="str">
        <f>IF(J56=4,RANK(L56,$AA$19:$AA$332,0)+COUNTIF($AA$1:AA55,AA56),"")&amp;IF(J56=5,RANK(L56,$AB$19:$AB$332,0)+COUNTIF($AB$1:AB55,AB56),"")&amp;IF(J56=6,RANK(L56,$AC$19:$AC$332,0)+COUNTIF($AC$1:AC55,AC56),"")&amp;IF(J56=7,RANK(L56,$AD$19:$AD$332,0)+COUNTIF($AD$1:AD55,AD56),"")&amp;IF(J56=8,RANK(L56,$AE$19:$AE$332,0)+COUNTIF($AE$1:AE55,AE56),"")&amp;IF(J56=9,RANK(L56,$AF$19:$AF$332,0)+COUNTIF($AF$1:AF55,AF56),"")&amp;IF(J56=10,RANK(L56,$AG$19:$AG$332,0)+COUNTIF($AG$1:AG55,AG56),"")&amp;IF(J56=11,RANK(L56,$AH$19:$AH$332,0)+COUNTIF($AH$1:AH55,AH56),"")</f>
        <v>38</v>
      </c>
      <c r="N56" s="9" t="s">
        <v>178</v>
      </c>
      <c r="Z56" s="10" t="str">
        <f t="shared" si="5"/>
        <v/>
      </c>
      <c r="AA56" s="10" t="str">
        <f t="shared" si="6"/>
        <v/>
      </c>
      <c r="AB56" s="10" t="str">
        <f t="shared" si="7"/>
        <v/>
      </c>
      <c r="AC56" s="10" t="str">
        <f t="shared" si="8"/>
        <v/>
      </c>
      <c r="AD56" s="10" t="str">
        <f t="shared" si="9"/>
        <v/>
      </c>
      <c r="AE56" s="10">
        <f t="shared" si="10"/>
        <v>44</v>
      </c>
      <c r="AF56" s="10" t="str">
        <f t="shared" si="11"/>
        <v/>
      </c>
      <c r="AG56" s="10" t="str">
        <f t="shared" si="12"/>
        <v/>
      </c>
      <c r="AH56" s="10" t="str">
        <f t="shared" si="13"/>
        <v/>
      </c>
      <c r="AI56" s="13" t="str">
        <f t="shared" si="14"/>
        <v>38</v>
      </c>
      <c r="AJ56" s="11">
        <f t="shared" si="15"/>
        <v>38</v>
      </c>
    </row>
    <row r="57" spans="1:36" x14ac:dyDescent="0.25">
      <c r="A57" s="1">
        <v>39</v>
      </c>
      <c r="B57" s="4">
        <v>48</v>
      </c>
      <c r="C57" s="9" t="s">
        <v>384</v>
      </c>
      <c r="D57" s="9" t="s">
        <v>265</v>
      </c>
      <c r="E57" s="9" t="s">
        <v>34</v>
      </c>
      <c r="F57" s="9">
        <v>3784096780</v>
      </c>
      <c r="G57" s="9" t="s">
        <v>65</v>
      </c>
      <c r="H57" s="27"/>
      <c r="I57" s="6">
        <v>8</v>
      </c>
      <c r="J57" s="6">
        <v>8</v>
      </c>
      <c r="K57" s="9">
        <v>11</v>
      </c>
      <c r="L57" s="7">
        <f t="shared" si="16"/>
        <v>44</v>
      </c>
      <c r="M57" s="8" t="str">
        <f>IF(J57=4,RANK(L57,$AA$19:$AA$332,0)+COUNTIF($AA$1:AA56,AA57),"")&amp;IF(J57=5,RANK(L57,$AB$19:$AB$332,0)+COUNTIF($AB$1:AB56,AB57),"")&amp;IF(J57=6,RANK(L57,$AC$19:$AC$332,0)+COUNTIF($AC$1:AC56,AC57),"")&amp;IF(J57=7,RANK(L57,$AD$19:$AD$332,0)+COUNTIF($AD$1:AD56,AD57),"")&amp;IF(J57=8,RANK(L57,$AE$19:$AE$332,0)+COUNTIF($AE$1:AE56,AE57),"")&amp;IF(J57=9,RANK(L57,$AF$19:$AF$332,0)+COUNTIF($AF$1:AF56,AF57),"")&amp;IF(J57=10,RANK(L57,$AG$19:$AG$332,0)+COUNTIF($AG$1:AG56,AG57),"")&amp;IF(J57=11,RANK(L57,$AH$19:$AH$332,0)+COUNTIF($AH$1:AH56,AH57),"")</f>
        <v>39</v>
      </c>
      <c r="N57" s="9" t="s">
        <v>178</v>
      </c>
      <c r="Z57" s="10" t="str">
        <f t="shared" si="5"/>
        <v/>
      </c>
      <c r="AA57" s="10" t="str">
        <f t="shared" si="6"/>
        <v/>
      </c>
      <c r="AB57" s="10" t="str">
        <f t="shared" si="7"/>
        <v/>
      </c>
      <c r="AC57" s="10" t="str">
        <f t="shared" si="8"/>
        <v/>
      </c>
      <c r="AD57" s="10" t="str">
        <f t="shared" si="9"/>
        <v/>
      </c>
      <c r="AE57" s="10">
        <f t="shared" si="10"/>
        <v>44</v>
      </c>
      <c r="AF57" s="10" t="str">
        <f t="shared" si="11"/>
        <v/>
      </c>
      <c r="AG57" s="10" t="str">
        <f t="shared" si="12"/>
        <v/>
      </c>
      <c r="AH57" s="10" t="str">
        <f t="shared" si="13"/>
        <v/>
      </c>
      <c r="AI57" s="13" t="str">
        <f t="shared" si="14"/>
        <v>38</v>
      </c>
      <c r="AJ57" s="11">
        <f t="shared" si="15"/>
        <v>38</v>
      </c>
    </row>
    <row r="58" spans="1:36" x14ac:dyDescent="0.25">
      <c r="A58" s="1">
        <v>40</v>
      </c>
      <c r="B58" s="4">
        <v>48</v>
      </c>
      <c r="C58" s="9" t="s">
        <v>385</v>
      </c>
      <c r="D58" s="9" t="s">
        <v>200</v>
      </c>
      <c r="E58" s="9" t="s">
        <v>45</v>
      </c>
      <c r="F58" s="9">
        <v>1622302489</v>
      </c>
      <c r="G58" s="9" t="s">
        <v>65</v>
      </c>
      <c r="H58" s="27"/>
      <c r="I58" s="6">
        <v>8</v>
      </c>
      <c r="J58" s="6">
        <v>8</v>
      </c>
      <c r="K58" s="9">
        <v>11</v>
      </c>
      <c r="L58" s="7">
        <f t="shared" si="16"/>
        <v>44</v>
      </c>
      <c r="M58" s="8" t="str">
        <f>IF(J58=4,RANK(L58,$AA$19:$AA$332,0)+COUNTIF($AA$1:AA57,AA58),"")&amp;IF(J58=5,RANK(L58,$AB$19:$AB$332,0)+COUNTIF($AB$1:AB57,AB58),"")&amp;IF(J58=6,RANK(L58,$AC$19:$AC$332,0)+COUNTIF($AC$1:AC57,AC58),"")&amp;IF(J58=7,RANK(L58,$AD$19:$AD$332,0)+COUNTIF($AD$1:AD57,AD58),"")&amp;IF(J58=8,RANK(L58,$AE$19:$AE$332,0)+COUNTIF($AE$1:AE57,AE58),"")&amp;IF(J58=9,RANK(L58,$AF$19:$AF$332,0)+COUNTIF($AF$1:AF57,AF58),"")&amp;IF(J58=10,RANK(L58,$AG$19:$AG$332,0)+COUNTIF($AG$1:AG57,AG58),"")&amp;IF(J58=11,RANK(L58,$AH$19:$AH$332,0)+COUNTIF($AH$1:AH57,AH58),"")</f>
        <v>40</v>
      </c>
      <c r="N58" s="9" t="s">
        <v>178</v>
      </c>
      <c r="Z58" s="10" t="str">
        <f t="shared" si="5"/>
        <v/>
      </c>
      <c r="AA58" s="10" t="str">
        <f t="shared" si="6"/>
        <v/>
      </c>
      <c r="AB58" s="10" t="str">
        <f t="shared" si="7"/>
        <v/>
      </c>
      <c r="AC58" s="10" t="str">
        <f t="shared" si="8"/>
        <v/>
      </c>
      <c r="AD58" s="10" t="str">
        <f t="shared" si="9"/>
        <v/>
      </c>
      <c r="AE58" s="10">
        <f t="shared" si="10"/>
        <v>44</v>
      </c>
      <c r="AF58" s="10" t="str">
        <f t="shared" si="11"/>
        <v/>
      </c>
      <c r="AG58" s="10" t="str">
        <f t="shared" si="12"/>
        <v/>
      </c>
      <c r="AH58" s="10" t="str">
        <f t="shared" si="13"/>
        <v/>
      </c>
      <c r="AI58" s="13" t="str">
        <f t="shared" si="14"/>
        <v>38</v>
      </c>
      <c r="AJ58" s="11">
        <f t="shared" si="15"/>
        <v>38</v>
      </c>
    </row>
    <row r="59" spans="1:36" x14ac:dyDescent="0.25">
      <c r="A59" s="1">
        <v>41</v>
      </c>
      <c r="B59" s="4">
        <v>48</v>
      </c>
      <c r="C59" s="9" t="s">
        <v>385</v>
      </c>
      <c r="D59" s="9" t="s">
        <v>386</v>
      </c>
      <c r="E59" s="9" t="s">
        <v>387</v>
      </c>
      <c r="F59" s="9">
        <v>3672844936</v>
      </c>
      <c r="G59" s="9" t="s">
        <v>65</v>
      </c>
      <c r="H59" s="27"/>
      <c r="I59" s="6">
        <v>8</v>
      </c>
      <c r="J59" s="6">
        <v>8</v>
      </c>
      <c r="K59" s="9">
        <v>11</v>
      </c>
      <c r="L59" s="7">
        <f t="shared" si="16"/>
        <v>44</v>
      </c>
      <c r="M59" s="8" t="str">
        <f>IF(J59=4,RANK(L59,$AA$19:$AA$332,0)+COUNTIF($AA$1:AA58,AA59),"")&amp;IF(J59=5,RANK(L59,$AB$19:$AB$332,0)+COUNTIF($AB$1:AB58,AB59),"")&amp;IF(J59=6,RANK(L59,$AC$19:$AC$332,0)+COUNTIF($AC$1:AC58,AC59),"")&amp;IF(J59=7,RANK(L59,$AD$19:$AD$332,0)+COUNTIF($AD$1:AD58,AD59),"")&amp;IF(J59=8,RANK(L59,$AE$19:$AE$332,0)+COUNTIF($AE$1:AE58,AE59),"")&amp;IF(J59=9,RANK(L59,$AF$19:$AF$332,0)+COUNTIF($AF$1:AF58,AF59),"")&amp;IF(J59=10,RANK(L59,$AG$19:$AG$332,0)+COUNTIF($AG$1:AG58,AG59),"")&amp;IF(J59=11,RANK(L59,$AH$19:$AH$332,0)+COUNTIF($AH$1:AH58,AH59),"")</f>
        <v>41</v>
      </c>
      <c r="N59" s="9" t="s">
        <v>178</v>
      </c>
      <c r="Z59" s="10" t="str">
        <f t="shared" si="5"/>
        <v/>
      </c>
      <c r="AA59" s="10" t="str">
        <f t="shared" si="6"/>
        <v/>
      </c>
      <c r="AB59" s="10" t="str">
        <f t="shared" si="7"/>
        <v/>
      </c>
      <c r="AC59" s="10" t="str">
        <f t="shared" si="8"/>
        <v/>
      </c>
      <c r="AD59" s="10" t="str">
        <f t="shared" si="9"/>
        <v/>
      </c>
      <c r="AE59" s="10">
        <f t="shared" si="10"/>
        <v>44</v>
      </c>
      <c r="AF59" s="10" t="str">
        <f t="shared" si="11"/>
        <v/>
      </c>
      <c r="AG59" s="10" t="str">
        <f t="shared" si="12"/>
        <v/>
      </c>
      <c r="AH59" s="10" t="str">
        <f t="shared" si="13"/>
        <v/>
      </c>
      <c r="AI59" s="13" t="str">
        <f t="shared" si="14"/>
        <v>38</v>
      </c>
      <c r="AJ59" s="11">
        <f t="shared" si="15"/>
        <v>38</v>
      </c>
    </row>
    <row r="60" spans="1:36" x14ac:dyDescent="0.25">
      <c r="A60" s="1">
        <v>42</v>
      </c>
      <c r="B60" s="4">
        <v>48</v>
      </c>
      <c r="C60" s="9" t="s">
        <v>388</v>
      </c>
      <c r="D60" s="9" t="s">
        <v>322</v>
      </c>
      <c r="E60" s="9" t="s">
        <v>389</v>
      </c>
      <c r="F60" s="9">
        <v>687633591</v>
      </c>
      <c r="G60" s="9" t="s">
        <v>35</v>
      </c>
      <c r="H60" s="27"/>
      <c r="I60" s="6">
        <v>8</v>
      </c>
      <c r="J60" s="6">
        <v>8</v>
      </c>
      <c r="K60" s="9">
        <v>11</v>
      </c>
      <c r="L60" s="7">
        <f t="shared" si="16"/>
        <v>44</v>
      </c>
      <c r="M60" s="8" t="str">
        <f>IF(J60=4,RANK(L60,$AA$19:$AA$332,0)+COUNTIF($AA$1:AA59,AA60),"")&amp;IF(J60=5,RANK(L60,$AB$19:$AB$332,0)+COUNTIF($AB$1:AB59,AB60),"")&amp;IF(J60=6,RANK(L60,$AC$19:$AC$332,0)+COUNTIF($AC$1:AC59,AC60),"")&amp;IF(J60=7,RANK(L60,$AD$19:$AD$332,0)+COUNTIF($AD$1:AD59,AD60),"")&amp;IF(J60=8,RANK(L60,$AE$19:$AE$332,0)+COUNTIF($AE$1:AE59,AE60),"")&amp;IF(J60=9,RANK(L60,$AF$19:$AF$332,0)+COUNTIF($AF$1:AF59,AF60),"")&amp;IF(J60=10,RANK(L60,$AG$19:$AG$332,0)+COUNTIF($AG$1:AG59,AG60),"")&amp;IF(J60=11,RANK(L60,$AH$19:$AH$332,0)+COUNTIF($AH$1:AH59,AH60),"")</f>
        <v>42</v>
      </c>
      <c r="N60" s="9" t="s">
        <v>178</v>
      </c>
      <c r="Z60" s="10" t="str">
        <f t="shared" si="5"/>
        <v/>
      </c>
      <c r="AA60" s="10" t="str">
        <f t="shared" si="6"/>
        <v/>
      </c>
      <c r="AB60" s="10" t="str">
        <f t="shared" si="7"/>
        <v/>
      </c>
      <c r="AC60" s="10" t="str">
        <f t="shared" si="8"/>
        <v/>
      </c>
      <c r="AD60" s="10" t="str">
        <f t="shared" si="9"/>
        <v/>
      </c>
      <c r="AE60" s="10">
        <f t="shared" si="10"/>
        <v>44</v>
      </c>
      <c r="AF60" s="10" t="str">
        <f t="shared" si="11"/>
        <v/>
      </c>
      <c r="AG60" s="10" t="str">
        <f t="shared" si="12"/>
        <v/>
      </c>
      <c r="AH60" s="10" t="str">
        <f t="shared" si="13"/>
        <v/>
      </c>
      <c r="AI60" s="13" t="str">
        <f t="shared" si="14"/>
        <v>38</v>
      </c>
      <c r="AJ60" s="11">
        <f t="shared" si="15"/>
        <v>38</v>
      </c>
    </row>
    <row r="61" spans="1:36" x14ac:dyDescent="0.25">
      <c r="A61" s="1">
        <v>43</v>
      </c>
      <c r="B61" s="4">
        <v>48</v>
      </c>
      <c r="C61" s="9" t="s">
        <v>390</v>
      </c>
      <c r="D61" s="9" t="s">
        <v>74</v>
      </c>
      <c r="E61" s="9" t="s">
        <v>108</v>
      </c>
      <c r="F61" s="9">
        <v>3299131775</v>
      </c>
      <c r="G61" s="9" t="s">
        <v>35</v>
      </c>
      <c r="H61" s="27"/>
      <c r="I61" s="6">
        <v>8</v>
      </c>
      <c r="J61" s="6">
        <v>8</v>
      </c>
      <c r="K61" s="9">
        <v>11</v>
      </c>
      <c r="L61" s="7">
        <f t="shared" si="16"/>
        <v>44</v>
      </c>
      <c r="M61" s="8" t="str">
        <f>IF(J61=4,RANK(L61,$AA$19:$AA$332,0)+COUNTIF($AA$1:AA60,AA61),"")&amp;IF(J61=5,RANK(L61,$AB$19:$AB$332,0)+COUNTIF($AB$1:AB60,AB61),"")&amp;IF(J61=6,RANK(L61,$AC$19:$AC$332,0)+COUNTIF($AC$1:AC60,AC61),"")&amp;IF(J61=7,RANK(L61,$AD$19:$AD$332,0)+COUNTIF($AD$1:AD60,AD61),"")&amp;IF(J61=8,RANK(L61,$AE$19:$AE$332,0)+COUNTIF($AE$1:AE60,AE61),"")&amp;IF(J61=9,RANK(L61,$AF$19:$AF$332,0)+COUNTIF($AF$1:AF60,AF61),"")&amp;IF(J61=10,RANK(L61,$AG$19:$AG$332,0)+COUNTIF($AG$1:AG60,AG61),"")&amp;IF(J61=11,RANK(L61,$AH$19:$AH$332,0)+COUNTIF($AH$1:AH60,AH61),"")</f>
        <v>43</v>
      </c>
      <c r="N61" s="9" t="s">
        <v>178</v>
      </c>
      <c r="Z61" s="10" t="str">
        <f t="shared" si="5"/>
        <v/>
      </c>
      <c r="AA61" s="10" t="str">
        <f t="shared" si="6"/>
        <v/>
      </c>
      <c r="AB61" s="10" t="str">
        <f t="shared" si="7"/>
        <v/>
      </c>
      <c r="AC61" s="10" t="str">
        <f t="shared" si="8"/>
        <v/>
      </c>
      <c r="AD61" s="10" t="str">
        <f t="shared" si="9"/>
        <v/>
      </c>
      <c r="AE61" s="10">
        <f t="shared" si="10"/>
        <v>44</v>
      </c>
      <c r="AF61" s="10" t="str">
        <f t="shared" si="11"/>
        <v/>
      </c>
      <c r="AG61" s="10" t="str">
        <f t="shared" si="12"/>
        <v/>
      </c>
      <c r="AH61" s="10" t="str">
        <f t="shared" si="13"/>
        <v/>
      </c>
      <c r="AI61" s="13" t="str">
        <f t="shared" si="14"/>
        <v>38</v>
      </c>
      <c r="AJ61" s="11">
        <f t="shared" si="15"/>
        <v>38</v>
      </c>
    </row>
    <row r="62" spans="1:36" x14ac:dyDescent="0.25">
      <c r="A62" s="1">
        <v>44</v>
      </c>
      <c r="B62" s="4">
        <v>48</v>
      </c>
      <c r="C62" s="9" t="s">
        <v>391</v>
      </c>
      <c r="D62" s="9" t="s">
        <v>72</v>
      </c>
      <c r="E62" s="9" t="s">
        <v>99</v>
      </c>
      <c r="F62" s="9">
        <v>633408568</v>
      </c>
      <c r="G62" s="9" t="s">
        <v>35</v>
      </c>
      <c r="H62" s="27"/>
      <c r="I62" s="6">
        <v>8</v>
      </c>
      <c r="J62" s="6">
        <v>8</v>
      </c>
      <c r="K62" s="9">
        <v>11</v>
      </c>
      <c r="L62" s="7">
        <f t="shared" si="16"/>
        <v>44</v>
      </c>
      <c r="M62" s="8" t="str">
        <f>IF(J62=4,RANK(L62,$AA$19:$AA$332,0)+COUNTIF($AA$1:AA61,AA62),"")&amp;IF(J62=5,RANK(L62,$AB$19:$AB$332,0)+COUNTIF($AB$1:AB61,AB62),"")&amp;IF(J62=6,RANK(L62,$AC$19:$AC$332,0)+COUNTIF($AC$1:AC61,AC62),"")&amp;IF(J62=7,RANK(L62,$AD$19:$AD$332,0)+COUNTIF($AD$1:AD61,AD62),"")&amp;IF(J62=8,RANK(L62,$AE$19:$AE$332,0)+COUNTIF($AE$1:AE61,AE62),"")&amp;IF(J62=9,RANK(L62,$AF$19:$AF$332,0)+COUNTIF($AF$1:AF61,AF62),"")&amp;IF(J62=10,RANK(L62,$AG$19:$AG$332,0)+COUNTIF($AG$1:AG61,AG62),"")&amp;IF(J62=11,RANK(L62,$AH$19:$AH$332,0)+COUNTIF($AH$1:AH61,AH62),"")</f>
        <v>44</v>
      </c>
      <c r="N62" s="9" t="s">
        <v>178</v>
      </c>
      <c r="Z62" s="10" t="str">
        <f t="shared" si="5"/>
        <v/>
      </c>
      <c r="AA62" s="10" t="str">
        <f t="shared" si="6"/>
        <v/>
      </c>
      <c r="AB62" s="10" t="str">
        <f t="shared" si="7"/>
        <v/>
      </c>
      <c r="AC62" s="10" t="str">
        <f t="shared" si="8"/>
        <v/>
      </c>
      <c r="AD62" s="10" t="str">
        <f t="shared" si="9"/>
        <v/>
      </c>
      <c r="AE62" s="10">
        <f t="shared" si="10"/>
        <v>44</v>
      </c>
      <c r="AF62" s="10" t="str">
        <f t="shared" si="11"/>
        <v/>
      </c>
      <c r="AG62" s="10" t="str">
        <f t="shared" si="12"/>
        <v/>
      </c>
      <c r="AH62" s="10" t="str">
        <f t="shared" si="13"/>
        <v/>
      </c>
      <c r="AI62" s="13" t="str">
        <f t="shared" si="14"/>
        <v>38</v>
      </c>
      <c r="AJ62" s="11">
        <f t="shared" si="15"/>
        <v>38</v>
      </c>
    </row>
    <row r="63" spans="1:36" x14ac:dyDescent="0.25">
      <c r="A63" s="1">
        <v>45</v>
      </c>
      <c r="B63" s="4">
        <v>48</v>
      </c>
      <c r="C63" s="9" t="s">
        <v>392</v>
      </c>
      <c r="D63" s="9" t="s">
        <v>393</v>
      </c>
      <c r="E63" s="9" t="s">
        <v>394</v>
      </c>
      <c r="F63" s="9">
        <v>2108594166</v>
      </c>
      <c r="G63" s="9" t="s">
        <v>65</v>
      </c>
      <c r="H63" s="27"/>
      <c r="I63" s="6">
        <v>8</v>
      </c>
      <c r="J63" s="6">
        <v>8</v>
      </c>
      <c r="K63" s="9">
        <v>10</v>
      </c>
      <c r="L63" s="7">
        <f t="shared" si="16"/>
        <v>40</v>
      </c>
      <c r="M63" s="8" t="str">
        <f>IF(J63=4,RANK(L63,$AA$19:$AA$332,0)+COUNTIF($AA$1:AA62,AA63),"")&amp;IF(J63=5,RANK(L63,$AB$19:$AB$332,0)+COUNTIF($AB$1:AB62,AB63),"")&amp;IF(J63=6,RANK(L63,$AC$19:$AC$332,0)+COUNTIF($AC$1:AC62,AC63),"")&amp;IF(J63=7,RANK(L63,$AD$19:$AD$332,0)+COUNTIF($AD$1:AD62,AD63),"")&amp;IF(J63=8,RANK(L63,$AE$19:$AE$332,0)+COUNTIF($AE$1:AE62,AE63),"")&amp;IF(J63=9,RANK(L63,$AF$19:$AF$332,0)+COUNTIF($AF$1:AF62,AF63),"")&amp;IF(J63=10,RANK(L63,$AG$19:$AG$332,0)+COUNTIF($AG$1:AG62,AG63),"")&amp;IF(J63=11,RANK(L63,$AH$19:$AH$332,0)+COUNTIF($AH$1:AH62,AH63),"")</f>
        <v>45</v>
      </c>
      <c r="N63" s="9" t="s">
        <v>178</v>
      </c>
      <c r="Z63" s="10" t="str">
        <f t="shared" si="5"/>
        <v/>
      </c>
      <c r="AA63" s="10" t="str">
        <f t="shared" si="6"/>
        <v/>
      </c>
      <c r="AB63" s="10" t="str">
        <f t="shared" si="7"/>
        <v/>
      </c>
      <c r="AC63" s="10" t="str">
        <f t="shared" si="8"/>
        <v/>
      </c>
      <c r="AD63" s="10" t="str">
        <f t="shared" si="9"/>
        <v/>
      </c>
      <c r="AE63" s="10">
        <f t="shared" si="10"/>
        <v>40</v>
      </c>
      <c r="AF63" s="10" t="str">
        <f t="shared" si="11"/>
        <v/>
      </c>
      <c r="AG63" s="10" t="str">
        <f t="shared" si="12"/>
        <v/>
      </c>
      <c r="AH63" s="10" t="str">
        <f t="shared" si="13"/>
        <v/>
      </c>
      <c r="AI63" s="13" t="str">
        <f t="shared" si="14"/>
        <v>45</v>
      </c>
      <c r="AJ63" s="11">
        <f t="shared" si="15"/>
        <v>45</v>
      </c>
    </row>
    <row r="64" spans="1:36" x14ac:dyDescent="0.25">
      <c r="A64" s="1">
        <v>46</v>
      </c>
      <c r="B64" s="4">
        <v>48</v>
      </c>
      <c r="C64" s="9" t="s">
        <v>395</v>
      </c>
      <c r="D64" s="9" t="s">
        <v>43</v>
      </c>
      <c r="E64" s="9" t="s">
        <v>60</v>
      </c>
      <c r="F64" s="9">
        <v>1866814661</v>
      </c>
      <c r="G64" s="9" t="s">
        <v>65</v>
      </c>
      <c r="H64" s="27"/>
      <c r="I64" s="6">
        <v>8</v>
      </c>
      <c r="J64" s="6">
        <v>8</v>
      </c>
      <c r="K64" s="9">
        <v>10</v>
      </c>
      <c r="L64" s="7">
        <f t="shared" si="16"/>
        <v>40</v>
      </c>
      <c r="M64" s="8" t="str">
        <f>IF(J64=4,RANK(L64,$AA$19:$AA$332,0)+COUNTIF($AA$1:AA63,AA64),"")&amp;IF(J64=5,RANK(L64,$AB$19:$AB$332,0)+COUNTIF($AB$1:AB63,AB64),"")&amp;IF(J64=6,RANK(L64,$AC$19:$AC$332,0)+COUNTIF($AC$1:AC63,AC64),"")&amp;IF(J64=7,RANK(L64,$AD$19:$AD$332,0)+COUNTIF($AD$1:AD63,AD64),"")&amp;IF(J64=8,RANK(L64,$AE$19:$AE$332,0)+COUNTIF($AE$1:AE63,AE64),"")&amp;IF(J64=9,RANK(L64,$AF$19:$AF$332,0)+COUNTIF($AF$1:AF63,AF64),"")&amp;IF(J64=10,RANK(L64,$AG$19:$AG$332,0)+COUNTIF($AG$1:AG63,AG64),"")&amp;IF(J64=11,RANK(L64,$AH$19:$AH$332,0)+COUNTIF($AH$1:AH63,AH64),"")</f>
        <v>46</v>
      </c>
      <c r="N64" s="9" t="s">
        <v>178</v>
      </c>
      <c r="Z64" s="10" t="str">
        <f t="shared" si="5"/>
        <v/>
      </c>
      <c r="AA64" s="10" t="str">
        <f t="shared" si="6"/>
        <v/>
      </c>
      <c r="AB64" s="10" t="str">
        <f t="shared" si="7"/>
        <v/>
      </c>
      <c r="AC64" s="10" t="str">
        <f t="shared" si="8"/>
        <v/>
      </c>
      <c r="AD64" s="10" t="str">
        <f t="shared" si="9"/>
        <v/>
      </c>
      <c r="AE64" s="10">
        <f t="shared" si="10"/>
        <v>40</v>
      </c>
      <c r="AF64" s="10" t="str">
        <f t="shared" si="11"/>
        <v/>
      </c>
      <c r="AG64" s="10" t="str">
        <f t="shared" si="12"/>
        <v/>
      </c>
      <c r="AH64" s="10" t="str">
        <f t="shared" si="13"/>
        <v/>
      </c>
      <c r="AI64" s="13" t="str">
        <f t="shared" si="14"/>
        <v>45</v>
      </c>
      <c r="AJ64" s="11">
        <f t="shared" si="15"/>
        <v>45</v>
      </c>
    </row>
    <row r="65" spans="1:36" x14ac:dyDescent="0.25">
      <c r="A65" s="1">
        <v>47</v>
      </c>
      <c r="B65" s="4">
        <v>48</v>
      </c>
      <c r="C65" s="9" t="s">
        <v>396</v>
      </c>
      <c r="D65" s="9" t="s">
        <v>197</v>
      </c>
      <c r="E65" s="9" t="s">
        <v>41</v>
      </c>
      <c r="F65" s="9">
        <v>1341819908</v>
      </c>
      <c r="G65" s="9" t="s">
        <v>35</v>
      </c>
      <c r="H65" s="27"/>
      <c r="I65" s="6">
        <v>8</v>
      </c>
      <c r="J65" s="6">
        <v>8</v>
      </c>
      <c r="K65" s="9">
        <v>10</v>
      </c>
      <c r="L65" s="7">
        <f t="shared" si="16"/>
        <v>40</v>
      </c>
      <c r="M65" s="8" t="str">
        <f>IF(J65=4,RANK(L65,$AA$19:$AA$332,0)+COUNTIF($AA$1:AA64,AA65),"")&amp;IF(J65=5,RANK(L65,$AB$19:$AB$332,0)+COUNTIF($AB$1:AB64,AB65),"")&amp;IF(J65=6,RANK(L65,$AC$19:$AC$332,0)+COUNTIF($AC$1:AC64,AC65),"")&amp;IF(J65=7,RANK(L65,$AD$19:$AD$332,0)+COUNTIF($AD$1:AD64,AD65),"")&amp;IF(J65=8,RANK(L65,$AE$19:$AE$332,0)+COUNTIF($AE$1:AE64,AE65),"")&amp;IF(J65=9,RANK(L65,$AF$19:$AF$332,0)+COUNTIF($AF$1:AF64,AF65),"")&amp;IF(J65=10,RANK(L65,$AG$19:$AG$332,0)+COUNTIF($AG$1:AG64,AG65),"")&amp;IF(J65=11,RANK(L65,$AH$19:$AH$332,0)+COUNTIF($AH$1:AH64,AH65),"")</f>
        <v>47</v>
      </c>
      <c r="N65" s="9" t="s">
        <v>178</v>
      </c>
      <c r="Z65" s="10" t="str">
        <f t="shared" si="5"/>
        <v/>
      </c>
      <c r="AA65" s="10" t="str">
        <f t="shared" si="6"/>
        <v/>
      </c>
      <c r="AB65" s="10" t="str">
        <f t="shared" si="7"/>
        <v/>
      </c>
      <c r="AC65" s="10" t="str">
        <f t="shared" si="8"/>
        <v/>
      </c>
      <c r="AD65" s="10" t="str">
        <f t="shared" si="9"/>
        <v/>
      </c>
      <c r="AE65" s="10">
        <f t="shared" si="10"/>
        <v>40</v>
      </c>
      <c r="AF65" s="10" t="str">
        <f t="shared" si="11"/>
        <v/>
      </c>
      <c r="AG65" s="10" t="str">
        <f t="shared" si="12"/>
        <v/>
      </c>
      <c r="AH65" s="10" t="str">
        <f t="shared" si="13"/>
        <v/>
      </c>
      <c r="AI65" s="13" t="str">
        <f t="shared" si="14"/>
        <v>45</v>
      </c>
      <c r="AJ65" s="11">
        <f t="shared" si="15"/>
        <v>45</v>
      </c>
    </row>
    <row r="66" spans="1:36" x14ac:dyDescent="0.25">
      <c r="A66" s="1">
        <v>48</v>
      </c>
      <c r="B66" s="4">
        <v>48</v>
      </c>
      <c r="C66" s="9" t="s">
        <v>397</v>
      </c>
      <c r="D66" s="9" t="s">
        <v>114</v>
      </c>
      <c r="E66" s="9" t="s">
        <v>188</v>
      </c>
      <c r="F66" s="9">
        <v>1549776297</v>
      </c>
      <c r="G66" s="9" t="s">
        <v>65</v>
      </c>
      <c r="H66" s="27"/>
      <c r="I66" s="6">
        <v>8</v>
      </c>
      <c r="J66" s="6">
        <v>8</v>
      </c>
      <c r="K66" s="9">
        <v>10</v>
      </c>
      <c r="L66" s="7">
        <f t="shared" si="16"/>
        <v>40</v>
      </c>
      <c r="M66" s="8" t="str">
        <f>IF(J66=4,RANK(L66,$AA$19:$AA$332,0)+COUNTIF($AA$1:AA65,AA66),"")&amp;IF(J66=5,RANK(L66,$AB$19:$AB$332,0)+COUNTIF($AB$1:AB65,AB66),"")&amp;IF(J66=6,RANK(L66,$AC$19:$AC$332,0)+COUNTIF($AC$1:AC65,AC66),"")&amp;IF(J66=7,RANK(L66,$AD$19:$AD$332,0)+COUNTIF($AD$1:AD65,AD66),"")&amp;IF(J66=8,RANK(L66,$AE$19:$AE$332,0)+COUNTIF($AE$1:AE65,AE66),"")&amp;IF(J66=9,RANK(L66,$AF$19:$AF$332,0)+COUNTIF($AF$1:AF65,AF66),"")&amp;IF(J66=10,RANK(L66,$AG$19:$AG$332,0)+COUNTIF($AG$1:AG65,AG66),"")&amp;IF(J66=11,RANK(L66,$AH$19:$AH$332,0)+COUNTIF($AH$1:AH65,AH66),"")</f>
        <v>48</v>
      </c>
      <c r="N66" s="9" t="s">
        <v>178</v>
      </c>
      <c r="Z66" s="10" t="str">
        <f t="shared" si="5"/>
        <v/>
      </c>
      <c r="AA66" s="10" t="str">
        <f t="shared" si="6"/>
        <v/>
      </c>
      <c r="AB66" s="10" t="str">
        <f t="shared" si="7"/>
        <v/>
      </c>
      <c r="AC66" s="10" t="str">
        <f t="shared" si="8"/>
        <v/>
      </c>
      <c r="AD66" s="10" t="str">
        <f t="shared" si="9"/>
        <v/>
      </c>
      <c r="AE66" s="10">
        <f t="shared" si="10"/>
        <v>40</v>
      </c>
      <c r="AF66" s="10" t="str">
        <f t="shared" si="11"/>
        <v/>
      </c>
      <c r="AG66" s="10" t="str">
        <f t="shared" si="12"/>
        <v/>
      </c>
      <c r="AH66" s="10" t="str">
        <f t="shared" si="13"/>
        <v/>
      </c>
      <c r="AI66" s="13" t="str">
        <f t="shared" si="14"/>
        <v>45</v>
      </c>
      <c r="AJ66" s="11">
        <f t="shared" si="15"/>
        <v>45</v>
      </c>
    </row>
    <row r="67" spans="1:36" x14ac:dyDescent="0.25">
      <c r="A67" s="1">
        <v>49</v>
      </c>
      <c r="B67" s="4">
        <v>48</v>
      </c>
      <c r="C67" s="9" t="s">
        <v>271</v>
      </c>
      <c r="D67" s="9" t="s">
        <v>398</v>
      </c>
      <c r="E67" s="9" t="s">
        <v>31</v>
      </c>
      <c r="F67" s="9">
        <v>2433261914</v>
      </c>
      <c r="G67" s="9" t="s">
        <v>65</v>
      </c>
      <c r="H67" s="27"/>
      <c r="I67" s="6">
        <v>8</v>
      </c>
      <c r="J67" s="6">
        <v>8</v>
      </c>
      <c r="K67" s="9">
        <v>10</v>
      </c>
      <c r="L67" s="7">
        <f t="shared" si="16"/>
        <v>40</v>
      </c>
      <c r="M67" s="8" t="str">
        <f>IF(J67=4,RANK(L67,$AA$19:$AA$332,0)+COUNTIF($AA$1:AA66,AA67),"")&amp;IF(J67=5,RANK(L67,$AB$19:$AB$332,0)+COUNTIF($AB$1:AB66,AB67),"")&amp;IF(J67=6,RANK(L67,$AC$19:$AC$332,0)+COUNTIF($AC$1:AC66,AC67),"")&amp;IF(J67=7,RANK(L67,$AD$19:$AD$332,0)+COUNTIF($AD$1:AD66,AD67),"")&amp;IF(J67=8,RANK(L67,$AE$19:$AE$332,0)+COUNTIF($AE$1:AE66,AE67),"")&amp;IF(J67=9,RANK(L67,$AF$19:$AF$332,0)+COUNTIF($AF$1:AF66,AF67),"")&amp;IF(J67=10,RANK(L67,$AG$19:$AG$332,0)+COUNTIF($AG$1:AG66,AG67),"")&amp;IF(J67=11,RANK(L67,$AH$19:$AH$332,0)+COUNTIF($AH$1:AH66,AH67),"")</f>
        <v>49</v>
      </c>
      <c r="N67" s="9" t="s">
        <v>178</v>
      </c>
      <c r="Z67" s="10" t="str">
        <f t="shared" si="5"/>
        <v/>
      </c>
      <c r="AA67" s="10" t="str">
        <f t="shared" si="6"/>
        <v/>
      </c>
      <c r="AB67" s="10" t="str">
        <f t="shared" si="7"/>
        <v/>
      </c>
      <c r="AC67" s="10" t="str">
        <f t="shared" si="8"/>
        <v/>
      </c>
      <c r="AD67" s="10" t="str">
        <f t="shared" si="9"/>
        <v/>
      </c>
      <c r="AE67" s="10">
        <f t="shared" si="10"/>
        <v>40</v>
      </c>
      <c r="AF67" s="10" t="str">
        <f t="shared" si="11"/>
        <v/>
      </c>
      <c r="AG67" s="10" t="str">
        <f t="shared" si="12"/>
        <v/>
      </c>
      <c r="AH67" s="10" t="str">
        <f t="shared" si="13"/>
        <v/>
      </c>
      <c r="AI67" s="13" t="str">
        <f t="shared" si="14"/>
        <v>45</v>
      </c>
      <c r="AJ67" s="11">
        <f t="shared" si="15"/>
        <v>45</v>
      </c>
    </row>
    <row r="68" spans="1:36" x14ac:dyDescent="0.25">
      <c r="A68" s="1">
        <v>50</v>
      </c>
      <c r="B68" s="4">
        <v>48</v>
      </c>
      <c r="C68" s="9" t="s">
        <v>399</v>
      </c>
      <c r="D68" s="9" t="s">
        <v>56</v>
      </c>
      <c r="E68" s="9" t="s">
        <v>54</v>
      </c>
      <c r="F68" s="9">
        <v>2407420930</v>
      </c>
      <c r="G68" s="9" t="s">
        <v>65</v>
      </c>
      <c r="H68" s="27"/>
      <c r="I68" s="6">
        <v>8</v>
      </c>
      <c r="J68" s="6">
        <v>8</v>
      </c>
      <c r="K68" s="9">
        <v>10</v>
      </c>
      <c r="L68" s="7">
        <f t="shared" si="16"/>
        <v>40</v>
      </c>
      <c r="M68" s="8" t="str">
        <f>IF(J68=4,RANK(L68,$AA$19:$AA$332,0)+COUNTIF($AA$1:AA67,AA68),"")&amp;IF(J68=5,RANK(L68,$AB$19:$AB$332,0)+COUNTIF($AB$1:AB67,AB68),"")&amp;IF(J68=6,RANK(L68,$AC$19:$AC$332,0)+COUNTIF($AC$1:AC67,AC68),"")&amp;IF(J68=7,RANK(L68,$AD$19:$AD$332,0)+COUNTIF($AD$1:AD67,AD68),"")&amp;IF(J68=8,RANK(L68,$AE$19:$AE$332,0)+COUNTIF($AE$1:AE67,AE68),"")&amp;IF(J68=9,RANK(L68,$AF$19:$AF$332,0)+COUNTIF($AF$1:AF67,AF68),"")&amp;IF(J68=10,RANK(L68,$AG$19:$AG$332,0)+COUNTIF($AG$1:AG67,AG68),"")&amp;IF(J68=11,RANK(L68,$AH$19:$AH$332,0)+COUNTIF($AH$1:AH67,AH68),"")</f>
        <v>50</v>
      </c>
      <c r="N68" s="9" t="s">
        <v>178</v>
      </c>
      <c r="Z68" s="10" t="str">
        <f t="shared" si="5"/>
        <v/>
      </c>
      <c r="AA68" s="10" t="str">
        <f t="shared" si="6"/>
        <v/>
      </c>
      <c r="AB68" s="10" t="str">
        <f t="shared" si="7"/>
        <v/>
      </c>
      <c r="AC68" s="10" t="str">
        <f t="shared" si="8"/>
        <v/>
      </c>
      <c r="AD68" s="10" t="str">
        <f t="shared" si="9"/>
        <v/>
      </c>
      <c r="AE68" s="10">
        <f t="shared" si="10"/>
        <v>40</v>
      </c>
      <c r="AF68" s="10" t="str">
        <f t="shared" si="11"/>
        <v/>
      </c>
      <c r="AG68" s="10" t="str">
        <f t="shared" si="12"/>
        <v/>
      </c>
      <c r="AH68" s="10" t="str">
        <f t="shared" si="13"/>
        <v/>
      </c>
      <c r="AI68" s="13" t="str">
        <f t="shared" si="14"/>
        <v>45</v>
      </c>
      <c r="AJ68" s="11">
        <f t="shared" si="15"/>
        <v>45</v>
      </c>
    </row>
    <row r="69" spans="1:36" x14ac:dyDescent="0.25">
      <c r="A69" s="1">
        <v>51</v>
      </c>
      <c r="B69" s="4">
        <v>48</v>
      </c>
      <c r="C69" s="9" t="s">
        <v>400</v>
      </c>
      <c r="D69" s="9" t="s">
        <v>33</v>
      </c>
      <c r="E69" s="9" t="s">
        <v>143</v>
      </c>
      <c r="F69" s="9">
        <v>2096105429</v>
      </c>
      <c r="G69" s="9" t="s">
        <v>35</v>
      </c>
      <c r="H69" s="27"/>
      <c r="I69" s="6">
        <v>8</v>
      </c>
      <c r="J69" s="6">
        <v>8</v>
      </c>
      <c r="K69" s="9">
        <v>9</v>
      </c>
      <c r="L69" s="7">
        <f t="shared" si="16"/>
        <v>36</v>
      </c>
      <c r="M69" s="8" t="str">
        <f>IF(J69=4,RANK(L69,$AA$19:$AA$332,0)+COUNTIF($AA$1:AA68,AA69),"")&amp;IF(J69=5,RANK(L69,$AB$19:$AB$332,0)+COUNTIF($AB$1:AB68,AB69),"")&amp;IF(J69=6,RANK(L69,$AC$19:$AC$332,0)+COUNTIF($AC$1:AC68,AC69),"")&amp;IF(J69=7,RANK(L69,$AD$19:$AD$332,0)+COUNTIF($AD$1:AD68,AD69),"")&amp;IF(J69=8,RANK(L69,$AE$19:$AE$332,0)+COUNTIF($AE$1:AE68,AE69),"")&amp;IF(J69=9,RANK(L69,$AF$19:$AF$332,0)+COUNTIF($AF$1:AF68,AF69),"")&amp;IF(J69=10,RANK(L69,$AG$19:$AG$332,0)+COUNTIF($AG$1:AG68,AG69),"")&amp;IF(J69=11,RANK(L69,$AH$19:$AH$332,0)+COUNTIF($AH$1:AH68,AH69),"")</f>
        <v>51</v>
      </c>
      <c r="N69" s="9" t="s">
        <v>178</v>
      </c>
      <c r="Z69" s="10" t="str">
        <f t="shared" si="5"/>
        <v/>
      </c>
      <c r="AA69" s="10" t="str">
        <f t="shared" si="6"/>
        <v/>
      </c>
      <c r="AB69" s="10" t="str">
        <f t="shared" si="7"/>
        <v/>
      </c>
      <c r="AC69" s="10" t="str">
        <f t="shared" si="8"/>
        <v/>
      </c>
      <c r="AD69" s="10" t="str">
        <f t="shared" si="9"/>
        <v/>
      </c>
      <c r="AE69" s="10">
        <f t="shared" si="10"/>
        <v>36</v>
      </c>
      <c r="AF69" s="10" t="str">
        <f t="shared" si="11"/>
        <v/>
      </c>
      <c r="AG69" s="10" t="str">
        <f t="shared" si="12"/>
        <v/>
      </c>
      <c r="AH69" s="10" t="str">
        <f t="shared" si="13"/>
        <v/>
      </c>
      <c r="AI69" s="13" t="str">
        <f t="shared" si="14"/>
        <v>51</v>
      </c>
      <c r="AJ69" s="11">
        <f t="shared" si="15"/>
        <v>51</v>
      </c>
    </row>
    <row r="70" spans="1:36" x14ac:dyDescent="0.25">
      <c r="A70" s="1">
        <v>52</v>
      </c>
      <c r="B70" s="4">
        <v>48</v>
      </c>
      <c r="C70" s="9" t="s">
        <v>218</v>
      </c>
      <c r="D70" s="9" t="s">
        <v>125</v>
      </c>
      <c r="E70" s="9" t="s">
        <v>67</v>
      </c>
      <c r="F70" s="9">
        <v>2070102184</v>
      </c>
      <c r="G70" s="9" t="s">
        <v>35</v>
      </c>
      <c r="H70" s="27"/>
      <c r="I70" s="6">
        <v>8</v>
      </c>
      <c r="J70" s="6">
        <v>8</v>
      </c>
      <c r="K70" s="9">
        <v>9</v>
      </c>
      <c r="L70" s="7">
        <f t="shared" si="16"/>
        <v>36</v>
      </c>
      <c r="M70" s="8" t="str">
        <f>IF(J70=4,RANK(L70,$AA$19:$AA$332,0)+COUNTIF($AA$1:AA69,AA70),"")&amp;IF(J70=5,RANK(L70,$AB$19:$AB$332,0)+COUNTIF($AB$1:AB69,AB70),"")&amp;IF(J70=6,RANK(L70,$AC$19:$AC$332,0)+COUNTIF($AC$1:AC69,AC70),"")&amp;IF(J70=7,RANK(L70,$AD$19:$AD$332,0)+COUNTIF($AD$1:AD69,AD70),"")&amp;IF(J70=8,RANK(L70,$AE$19:$AE$332,0)+COUNTIF($AE$1:AE69,AE70),"")&amp;IF(J70=9,RANK(L70,$AF$19:$AF$332,0)+COUNTIF($AF$1:AF69,AF70),"")&amp;IF(J70=10,RANK(L70,$AG$19:$AG$332,0)+COUNTIF($AG$1:AG69,AG70),"")&amp;IF(J70=11,RANK(L70,$AH$19:$AH$332,0)+COUNTIF($AH$1:AH69,AH70),"")</f>
        <v>52</v>
      </c>
      <c r="N70" s="9" t="s">
        <v>178</v>
      </c>
      <c r="Z70" s="10" t="str">
        <f t="shared" si="5"/>
        <v/>
      </c>
      <c r="AA70" s="10" t="str">
        <f t="shared" si="6"/>
        <v/>
      </c>
      <c r="AB70" s="10" t="str">
        <f t="shared" si="7"/>
        <v/>
      </c>
      <c r="AC70" s="10" t="str">
        <f t="shared" si="8"/>
        <v/>
      </c>
      <c r="AD70" s="10" t="str">
        <f t="shared" si="9"/>
        <v/>
      </c>
      <c r="AE70" s="10">
        <f t="shared" si="10"/>
        <v>36</v>
      </c>
      <c r="AF70" s="10" t="str">
        <f t="shared" si="11"/>
        <v/>
      </c>
      <c r="AG70" s="10" t="str">
        <f t="shared" si="12"/>
        <v/>
      </c>
      <c r="AH70" s="10" t="str">
        <f t="shared" si="13"/>
        <v/>
      </c>
      <c r="AI70" s="13" t="str">
        <f t="shared" si="14"/>
        <v>51</v>
      </c>
      <c r="AJ70" s="11">
        <f t="shared" si="15"/>
        <v>51</v>
      </c>
    </row>
    <row r="71" spans="1:36" x14ac:dyDescent="0.25">
      <c r="A71" s="1">
        <v>53</v>
      </c>
      <c r="B71" s="4">
        <v>48</v>
      </c>
      <c r="C71" s="9" t="s">
        <v>401</v>
      </c>
      <c r="D71" s="9" t="s">
        <v>154</v>
      </c>
      <c r="E71" s="9" t="s">
        <v>54</v>
      </c>
      <c r="F71" s="9">
        <v>211481434</v>
      </c>
      <c r="G71" s="9" t="s">
        <v>35</v>
      </c>
      <c r="H71" s="27"/>
      <c r="I71" s="6">
        <v>8</v>
      </c>
      <c r="J71" s="6">
        <v>8</v>
      </c>
      <c r="K71" s="9">
        <v>9</v>
      </c>
      <c r="L71" s="7">
        <f t="shared" si="16"/>
        <v>36</v>
      </c>
      <c r="M71" s="8" t="str">
        <f>IF(J71=4,RANK(L71,$AA$19:$AA$332,0)+COUNTIF($AA$1:AA70,AA71),"")&amp;IF(J71=5,RANK(L71,$AB$19:$AB$332,0)+COUNTIF($AB$1:AB70,AB71),"")&amp;IF(J71=6,RANK(L71,$AC$19:$AC$332,0)+COUNTIF($AC$1:AC70,AC71),"")&amp;IF(J71=7,RANK(L71,$AD$19:$AD$332,0)+COUNTIF($AD$1:AD70,AD71),"")&amp;IF(J71=8,RANK(L71,$AE$19:$AE$332,0)+COUNTIF($AE$1:AE70,AE71),"")&amp;IF(J71=9,RANK(L71,$AF$19:$AF$332,0)+COUNTIF($AF$1:AF70,AF71),"")&amp;IF(J71=10,RANK(L71,$AG$19:$AG$332,0)+COUNTIF($AG$1:AG70,AG71),"")&amp;IF(J71=11,RANK(L71,$AH$19:$AH$332,0)+COUNTIF($AH$1:AH70,AH71),"")</f>
        <v>53</v>
      </c>
      <c r="N71" s="9" t="s">
        <v>178</v>
      </c>
      <c r="Z71" s="10" t="str">
        <f t="shared" si="5"/>
        <v/>
      </c>
      <c r="AA71" s="10" t="str">
        <f t="shared" si="6"/>
        <v/>
      </c>
      <c r="AB71" s="10" t="str">
        <f t="shared" si="7"/>
        <v/>
      </c>
      <c r="AC71" s="10" t="str">
        <f t="shared" si="8"/>
        <v/>
      </c>
      <c r="AD71" s="10" t="str">
        <f t="shared" si="9"/>
        <v/>
      </c>
      <c r="AE71" s="10">
        <f t="shared" si="10"/>
        <v>36</v>
      </c>
      <c r="AF71" s="10" t="str">
        <f t="shared" si="11"/>
        <v/>
      </c>
      <c r="AG71" s="10" t="str">
        <f t="shared" si="12"/>
        <v/>
      </c>
      <c r="AH71" s="10" t="str">
        <f t="shared" si="13"/>
        <v/>
      </c>
      <c r="AI71" s="13" t="str">
        <f t="shared" si="14"/>
        <v>51</v>
      </c>
      <c r="AJ71" s="11">
        <f t="shared" si="15"/>
        <v>51</v>
      </c>
    </row>
    <row r="72" spans="1:36" x14ac:dyDescent="0.25">
      <c r="A72" s="1">
        <v>54</v>
      </c>
      <c r="B72" s="4">
        <v>48</v>
      </c>
      <c r="C72" s="9" t="s">
        <v>402</v>
      </c>
      <c r="D72" s="9" t="s">
        <v>94</v>
      </c>
      <c r="E72" s="9" t="s">
        <v>54</v>
      </c>
      <c r="F72" s="9">
        <v>4009174905</v>
      </c>
      <c r="G72" s="9" t="s">
        <v>35</v>
      </c>
      <c r="H72" s="27"/>
      <c r="I72" s="6">
        <v>8</v>
      </c>
      <c r="J72" s="6">
        <v>8</v>
      </c>
      <c r="K72" s="9">
        <v>8</v>
      </c>
      <c r="L72" s="7">
        <f t="shared" si="16"/>
        <v>32</v>
      </c>
      <c r="M72" s="8" t="str">
        <f>IF(J72=4,RANK(L72,$AA$19:$AA$332,0)+COUNTIF($AA$1:AA71,AA72),"")&amp;IF(J72=5,RANK(L72,$AB$19:$AB$332,0)+COUNTIF($AB$1:AB71,AB72),"")&amp;IF(J72=6,RANK(L72,$AC$19:$AC$332,0)+COUNTIF($AC$1:AC71,AC72),"")&amp;IF(J72=7,RANK(L72,$AD$19:$AD$332,0)+COUNTIF($AD$1:AD71,AD72),"")&amp;IF(J72=8,RANK(L72,$AE$19:$AE$332,0)+COUNTIF($AE$1:AE71,AE72),"")&amp;IF(J72=9,RANK(L72,$AF$19:$AF$332,0)+COUNTIF($AF$1:AF71,AF72),"")&amp;IF(J72=10,RANK(L72,$AG$19:$AG$332,0)+COUNTIF($AG$1:AG71,AG72),"")&amp;IF(J72=11,RANK(L72,$AH$19:$AH$332,0)+COUNTIF($AH$1:AH71,AH72),"")</f>
        <v>54</v>
      </c>
      <c r="N72" s="9" t="s">
        <v>178</v>
      </c>
      <c r="Z72" s="10" t="str">
        <f t="shared" si="5"/>
        <v/>
      </c>
      <c r="AA72" s="10" t="str">
        <f t="shared" si="6"/>
        <v/>
      </c>
      <c r="AB72" s="10" t="str">
        <f t="shared" si="7"/>
        <v/>
      </c>
      <c r="AC72" s="10" t="str">
        <f t="shared" si="8"/>
        <v/>
      </c>
      <c r="AD72" s="10" t="str">
        <f t="shared" si="9"/>
        <v/>
      </c>
      <c r="AE72" s="10">
        <f t="shared" si="10"/>
        <v>32</v>
      </c>
      <c r="AF72" s="10" t="str">
        <f t="shared" si="11"/>
        <v/>
      </c>
      <c r="AG72" s="10" t="str">
        <f t="shared" si="12"/>
        <v/>
      </c>
      <c r="AH72" s="10" t="str">
        <f t="shared" si="13"/>
        <v/>
      </c>
      <c r="AI72" s="13" t="str">
        <f t="shared" si="14"/>
        <v>54</v>
      </c>
      <c r="AJ72" s="11">
        <f t="shared" si="15"/>
        <v>54</v>
      </c>
    </row>
    <row r="73" spans="1:36" x14ac:dyDescent="0.25">
      <c r="A73" s="1">
        <v>55</v>
      </c>
      <c r="B73" s="4">
        <v>48</v>
      </c>
      <c r="C73" s="9" t="s">
        <v>403</v>
      </c>
      <c r="D73" s="9" t="s">
        <v>125</v>
      </c>
      <c r="E73" s="9" t="s">
        <v>157</v>
      </c>
      <c r="F73" s="9">
        <v>3163184311</v>
      </c>
      <c r="G73" s="9" t="s">
        <v>65</v>
      </c>
      <c r="H73" s="27"/>
      <c r="I73" s="6">
        <v>8</v>
      </c>
      <c r="J73" s="6">
        <v>8</v>
      </c>
      <c r="K73" s="9">
        <v>8</v>
      </c>
      <c r="L73" s="7">
        <f t="shared" si="16"/>
        <v>32</v>
      </c>
      <c r="M73" s="8" t="str">
        <f>IF(J73=4,RANK(L73,$AA$19:$AA$332,0)+COUNTIF($AA$1:AA72,AA73),"")&amp;IF(J73=5,RANK(L73,$AB$19:$AB$332,0)+COUNTIF($AB$1:AB72,AB73),"")&amp;IF(J73=6,RANK(L73,$AC$19:$AC$332,0)+COUNTIF($AC$1:AC72,AC73),"")&amp;IF(J73=7,RANK(L73,$AD$19:$AD$332,0)+COUNTIF($AD$1:AD72,AD73),"")&amp;IF(J73=8,RANK(L73,$AE$19:$AE$332,0)+COUNTIF($AE$1:AE72,AE73),"")&amp;IF(J73=9,RANK(L73,$AF$19:$AF$332,0)+COUNTIF($AF$1:AF72,AF73),"")&amp;IF(J73=10,RANK(L73,$AG$19:$AG$332,0)+COUNTIF($AG$1:AG72,AG73),"")&amp;IF(J73=11,RANK(L73,$AH$19:$AH$332,0)+COUNTIF($AH$1:AH72,AH73),"")</f>
        <v>55</v>
      </c>
      <c r="N73" s="9" t="s">
        <v>178</v>
      </c>
      <c r="Z73" s="10" t="str">
        <f t="shared" si="5"/>
        <v/>
      </c>
      <c r="AA73" s="10" t="str">
        <f t="shared" si="6"/>
        <v/>
      </c>
      <c r="AB73" s="10" t="str">
        <f t="shared" si="7"/>
        <v/>
      </c>
      <c r="AC73" s="10" t="str">
        <f t="shared" si="8"/>
        <v/>
      </c>
      <c r="AD73" s="10" t="str">
        <f t="shared" si="9"/>
        <v/>
      </c>
      <c r="AE73" s="10">
        <f t="shared" si="10"/>
        <v>32</v>
      </c>
      <c r="AF73" s="10" t="str">
        <f t="shared" si="11"/>
        <v/>
      </c>
      <c r="AG73" s="10" t="str">
        <f t="shared" si="12"/>
        <v/>
      </c>
      <c r="AH73" s="10" t="str">
        <f t="shared" si="13"/>
        <v/>
      </c>
      <c r="AI73" s="13" t="str">
        <f t="shared" si="14"/>
        <v>54</v>
      </c>
      <c r="AJ73" s="11">
        <f t="shared" si="15"/>
        <v>54</v>
      </c>
    </row>
    <row r="74" spans="1:36" x14ac:dyDescent="0.25">
      <c r="A74" s="1">
        <v>56</v>
      </c>
      <c r="B74" s="4">
        <v>48</v>
      </c>
      <c r="C74" s="9" t="s">
        <v>404</v>
      </c>
      <c r="D74" s="9" t="s">
        <v>94</v>
      </c>
      <c r="E74" s="9" t="s">
        <v>34</v>
      </c>
      <c r="F74" s="9">
        <v>1441071696</v>
      </c>
      <c r="G74" s="9" t="s">
        <v>65</v>
      </c>
      <c r="H74" s="27"/>
      <c r="I74" s="6">
        <v>8</v>
      </c>
      <c r="J74" s="6">
        <v>8</v>
      </c>
      <c r="K74" s="9">
        <v>8</v>
      </c>
      <c r="L74" s="7">
        <f t="shared" si="16"/>
        <v>32</v>
      </c>
      <c r="M74" s="8" t="str">
        <f>IF(J74=4,RANK(L74,$AA$19:$AA$332,0)+COUNTIF($AA$1:AA73,AA74),"")&amp;IF(J74=5,RANK(L74,$AB$19:$AB$332,0)+COUNTIF($AB$1:AB73,AB74),"")&amp;IF(J74=6,RANK(L74,$AC$19:$AC$332,0)+COUNTIF($AC$1:AC73,AC74),"")&amp;IF(J74=7,RANK(L74,$AD$19:$AD$332,0)+COUNTIF($AD$1:AD73,AD74),"")&amp;IF(J74=8,RANK(L74,$AE$19:$AE$332,0)+COUNTIF($AE$1:AE73,AE74),"")&amp;IF(J74=9,RANK(L74,$AF$19:$AF$332,0)+COUNTIF($AF$1:AF73,AF74),"")&amp;IF(J74=10,RANK(L74,$AG$19:$AG$332,0)+COUNTIF($AG$1:AG73,AG74),"")&amp;IF(J74=11,RANK(L74,$AH$19:$AH$332,0)+COUNTIF($AH$1:AH73,AH74),"")</f>
        <v>56</v>
      </c>
      <c r="N74" s="9" t="s">
        <v>178</v>
      </c>
      <c r="Z74" s="10" t="str">
        <f t="shared" si="5"/>
        <v/>
      </c>
      <c r="AA74" s="10" t="str">
        <f t="shared" si="6"/>
        <v/>
      </c>
      <c r="AB74" s="10" t="str">
        <f t="shared" si="7"/>
        <v/>
      </c>
      <c r="AC74" s="10" t="str">
        <f t="shared" si="8"/>
        <v/>
      </c>
      <c r="AD74" s="10" t="str">
        <f t="shared" si="9"/>
        <v/>
      </c>
      <c r="AE74" s="10">
        <f t="shared" si="10"/>
        <v>32</v>
      </c>
      <c r="AF74" s="10" t="str">
        <f t="shared" si="11"/>
        <v/>
      </c>
      <c r="AG74" s="10" t="str">
        <f t="shared" si="12"/>
        <v/>
      </c>
      <c r="AH74" s="10" t="str">
        <f t="shared" si="13"/>
        <v/>
      </c>
      <c r="AI74" s="13" t="str">
        <f t="shared" si="14"/>
        <v>54</v>
      </c>
      <c r="AJ74" s="11">
        <f t="shared" si="15"/>
        <v>54</v>
      </c>
    </row>
    <row r="75" spans="1:36" x14ac:dyDescent="0.25">
      <c r="A75" s="1">
        <v>57</v>
      </c>
      <c r="B75" s="4">
        <v>48</v>
      </c>
      <c r="C75" s="9" t="s">
        <v>405</v>
      </c>
      <c r="D75" s="9" t="s">
        <v>406</v>
      </c>
      <c r="E75" s="9" t="s">
        <v>54</v>
      </c>
      <c r="F75" s="9">
        <v>3518459317</v>
      </c>
      <c r="G75" s="9" t="s">
        <v>65</v>
      </c>
      <c r="H75" s="27"/>
      <c r="I75" s="6">
        <v>8</v>
      </c>
      <c r="J75" s="6">
        <v>8</v>
      </c>
      <c r="K75" s="9">
        <v>8</v>
      </c>
      <c r="L75" s="7">
        <f t="shared" si="16"/>
        <v>32</v>
      </c>
      <c r="M75" s="8" t="str">
        <f>IF(J75=4,RANK(L75,$AA$19:$AA$332,0)+COUNTIF($AA$1:AA74,AA75),"")&amp;IF(J75=5,RANK(L75,$AB$19:$AB$332,0)+COUNTIF($AB$1:AB74,AB75),"")&amp;IF(J75=6,RANK(L75,$AC$19:$AC$332,0)+COUNTIF($AC$1:AC74,AC75),"")&amp;IF(J75=7,RANK(L75,$AD$19:$AD$332,0)+COUNTIF($AD$1:AD74,AD75),"")&amp;IF(J75=8,RANK(L75,$AE$19:$AE$332,0)+COUNTIF($AE$1:AE74,AE75),"")&amp;IF(J75=9,RANK(L75,$AF$19:$AF$332,0)+COUNTIF($AF$1:AF74,AF75),"")&amp;IF(J75=10,RANK(L75,$AG$19:$AG$332,0)+COUNTIF($AG$1:AG74,AG75),"")&amp;IF(J75=11,RANK(L75,$AH$19:$AH$332,0)+COUNTIF($AH$1:AH74,AH75),"")</f>
        <v>57</v>
      </c>
      <c r="N75" s="9" t="s">
        <v>178</v>
      </c>
      <c r="Z75" s="10" t="str">
        <f t="shared" si="5"/>
        <v/>
      </c>
      <c r="AA75" s="10" t="str">
        <f t="shared" si="6"/>
        <v/>
      </c>
      <c r="AB75" s="10" t="str">
        <f t="shared" si="7"/>
        <v/>
      </c>
      <c r="AC75" s="10" t="str">
        <f t="shared" si="8"/>
        <v/>
      </c>
      <c r="AD75" s="10" t="str">
        <f t="shared" si="9"/>
        <v/>
      </c>
      <c r="AE75" s="10">
        <f t="shared" si="10"/>
        <v>32</v>
      </c>
      <c r="AF75" s="10" t="str">
        <f t="shared" si="11"/>
        <v/>
      </c>
      <c r="AG75" s="10" t="str">
        <f t="shared" si="12"/>
        <v/>
      </c>
      <c r="AH75" s="10" t="str">
        <f t="shared" si="13"/>
        <v/>
      </c>
      <c r="AI75" s="13" t="str">
        <f t="shared" si="14"/>
        <v>54</v>
      </c>
      <c r="AJ75" s="11">
        <f t="shared" si="15"/>
        <v>54</v>
      </c>
    </row>
    <row r="76" spans="1:36" x14ac:dyDescent="0.25">
      <c r="A76" s="1">
        <v>58</v>
      </c>
      <c r="B76" s="4">
        <v>48</v>
      </c>
      <c r="C76" s="9" t="s">
        <v>407</v>
      </c>
      <c r="D76" s="9" t="s">
        <v>408</v>
      </c>
      <c r="E76" s="9" t="s">
        <v>31</v>
      </c>
      <c r="F76" s="9">
        <v>3034448622</v>
      </c>
      <c r="G76" s="9" t="s">
        <v>65</v>
      </c>
      <c r="H76" s="27"/>
      <c r="I76" s="6">
        <v>8</v>
      </c>
      <c r="J76" s="6">
        <v>8</v>
      </c>
      <c r="K76" s="9">
        <v>8</v>
      </c>
      <c r="L76" s="7">
        <f t="shared" si="16"/>
        <v>32</v>
      </c>
      <c r="M76" s="8" t="str">
        <f>IF(J76=4,RANK(L76,$AA$19:$AA$332,0)+COUNTIF($AA$1:AA75,AA76),"")&amp;IF(J76=5,RANK(L76,$AB$19:$AB$332,0)+COUNTIF($AB$1:AB75,AB76),"")&amp;IF(J76=6,RANK(L76,$AC$19:$AC$332,0)+COUNTIF($AC$1:AC75,AC76),"")&amp;IF(J76=7,RANK(L76,$AD$19:$AD$332,0)+COUNTIF($AD$1:AD75,AD76),"")&amp;IF(J76=8,RANK(L76,$AE$19:$AE$332,0)+COUNTIF($AE$1:AE75,AE76),"")&amp;IF(J76=9,RANK(L76,$AF$19:$AF$332,0)+COUNTIF($AF$1:AF75,AF76),"")&amp;IF(J76=10,RANK(L76,$AG$19:$AG$332,0)+COUNTIF($AG$1:AG75,AG76),"")&amp;IF(J76=11,RANK(L76,$AH$19:$AH$332,0)+COUNTIF($AH$1:AH75,AH76),"")</f>
        <v>58</v>
      </c>
      <c r="N76" s="9" t="s">
        <v>178</v>
      </c>
      <c r="Z76" s="10" t="str">
        <f t="shared" si="5"/>
        <v/>
      </c>
      <c r="AA76" s="10" t="str">
        <f t="shared" si="6"/>
        <v/>
      </c>
      <c r="AB76" s="10" t="str">
        <f t="shared" si="7"/>
        <v/>
      </c>
      <c r="AC76" s="10" t="str">
        <f t="shared" si="8"/>
        <v/>
      </c>
      <c r="AD76" s="10" t="str">
        <f t="shared" si="9"/>
        <v/>
      </c>
      <c r="AE76" s="10">
        <f t="shared" si="10"/>
        <v>32</v>
      </c>
      <c r="AF76" s="10" t="str">
        <f t="shared" si="11"/>
        <v/>
      </c>
      <c r="AG76" s="10" t="str">
        <f t="shared" si="12"/>
        <v/>
      </c>
      <c r="AH76" s="10" t="str">
        <f t="shared" si="13"/>
        <v/>
      </c>
      <c r="AI76" s="13" t="str">
        <f t="shared" si="14"/>
        <v>54</v>
      </c>
      <c r="AJ76" s="11">
        <f t="shared" si="15"/>
        <v>54</v>
      </c>
    </row>
    <row r="77" spans="1:36" x14ac:dyDescent="0.25">
      <c r="A77" s="1">
        <v>59</v>
      </c>
      <c r="B77" s="4">
        <v>48</v>
      </c>
      <c r="C77" s="9" t="s">
        <v>100</v>
      </c>
      <c r="D77" s="9" t="s">
        <v>296</v>
      </c>
      <c r="E77" s="9" t="s">
        <v>31</v>
      </c>
      <c r="F77" s="9">
        <v>3470001580</v>
      </c>
      <c r="G77" s="9" t="s">
        <v>35</v>
      </c>
      <c r="H77" s="27"/>
      <c r="I77" s="6">
        <v>8</v>
      </c>
      <c r="J77" s="6">
        <v>8</v>
      </c>
      <c r="K77" s="9">
        <v>7</v>
      </c>
      <c r="L77" s="7">
        <f t="shared" si="16"/>
        <v>28</v>
      </c>
      <c r="M77" s="8" t="str">
        <f>IF(J77=4,RANK(L77,$AA$19:$AA$332,0)+COUNTIF($AA$1:AA76,AA77),"")&amp;IF(J77=5,RANK(L77,$AB$19:$AB$332,0)+COUNTIF($AB$1:AB76,AB77),"")&amp;IF(J77=6,RANK(L77,$AC$19:$AC$332,0)+COUNTIF($AC$1:AC76,AC77),"")&amp;IF(J77=7,RANK(L77,$AD$19:$AD$332,0)+COUNTIF($AD$1:AD76,AD77),"")&amp;IF(J77=8,RANK(L77,$AE$19:$AE$332,0)+COUNTIF($AE$1:AE76,AE77),"")&amp;IF(J77=9,RANK(L77,$AF$19:$AF$332,0)+COUNTIF($AF$1:AF76,AF77),"")&amp;IF(J77=10,RANK(L77,$AG$19:$AG$332,0)+COUNTIF($AG$1:AG76,AG77),"")&amp;IF(J77=11,RANK(L77,$AH$19:$AH$332,0)+COUNTIF($AH$1:AH76,AH77),"")</f>
        <v>59</v>
      </c>
      <c r="N77" s="9" t="s">
        <v>178</v>
      </c>
      <c r="Z77" s="10" t="str">
        <f t="shared" si="5"/>
        <v/>
      </c>
      <c r="AA77" s="10" t="str">
        <f t="shared" si="6"/>
        <v/>
      </c>
      <c r="AB77" s="10" t="str">
        <f t="shared" si="7"/>
        <v/>
      </c>
      <c r="AC77" s="10" t="str">
        <f t="shared" si="8"/>
        <v/>
      </c>
      <c r="AD77" s="10" t="str">
        <f t="shared" si="9"/>
        <v/>
      </c>
      <c r="AE77" s="10">
        <f t="shared" si="10"/>
        <v>28</v>
      </c>
      <c r="AF77" s="10" t="str">
        <f t="shared" si="11"/>
        <v/>
      </c>
      <c r="AG77" s="10" t="str">
        <f t="shared" si="12"/>
        <v/>
      </c>
      <c r="AH77" s="10" t="str">
        <f t="shared" si="13"/>
        <v/>
      </c>
      <c r="AI77" s="13" t="str">
        <f t="shared" si="14"/>
        <v>59</v>
      </c>
      <c r="AJ77" s="11">
        <f t="shared" si="15"/>
        <v>59</v>
      </c>
    </row>
    <row r="78" spans="1:36" x14ac:dyDescent="0.25">
      <c r="A78" s="1">
        <v>60</v>
      </c>
      <c r="B78" s="4">
        <v>48</v>
      </c>
      <c r="C78" s="9" t="s">
        <v>409</v>
      </c>
      <c r="D78" s="9" t="s">
        <v>94</v>
      </c>
      <c r="E78" s="9" t="s">
        <v>31</v>
      </c>
      <c r="F78" s="9">
        <v>3117626682</v>
      </c>
      <c r="G78" s="9" t="s">
        <v>35</v>
      </c>
      <c r="H78" s="27"/>
      <c r="I78" s="6">
        <v>8</v>
      </c>
      <c r="J78" s="6">
        <v>8</v>
      </c>
      <c r="K78" s="9">
        <v>7</v>
      </c>
      <c r="L78" s="7">
        <f t="shared" si="16"/>
        <v>28</v>
      </c>
      <c r="M78" s="8" t="str">
        <f>IF(J78=4,RANK(L78,$AA$19:$AA$332,0)+COUNTIF($AA$1:AA77,AA78),"")&amp;IF(J78=5,RANK(L78,$AB$19:$AB$332,0)+COUNTIF($AB$1:AB77,AB78),"")&amp;IF(J78=6,RANK(L78,$AC$19:$AC$332,0)+COUNTIF($AC$1:AC77,AC78),"")&amp;IF(J78=7,RANK(L78,$AD$19:$AD$332,0)+COUNTIF($AD$1:AD77,AD78),"")&amp;IF(J78=8,RANK(L78,$AE$19:$AE$332,0)+COUNTIF($AE$1:AE77,AE78),"")&amp;IF(J78=9,RANK(L78,$AF$19:$AF$332,0)+COUNTIF($AF$1:AF77,AF78),"")&amp;IF(J78=10,RANK(L78,$AG$19:$AG$332,0)+COUNTIF($AG$1:AG77,AG78),"")&amp;IF(J78=11,RANK(L78,$AH$19:$AH$332,0)+COUNTIF($AH$1:AH77,AH78),"")</f>
        <v>60</v>
      </c>
      <c r="N78" s="9" t="s">
        <v>178</v>
      </c>
      <c r="Z78" s="10" t="str">
        <f t="shared" si="5"/>
        <v/>
      </c>
      <c r="AA78" s="10" t="str">
        <f t="shared" si="6"/>
        <v/>
      </c>
      <c r="AB78" s="10" t="str">
        <f t="shared" si="7"/>
        <v/>
      </c>
      <c r="AC78" s="10" t="str">
        <f t="shared" si="8"/>
        <v/>
      </c>
      <c r="AD78" s="10" t="str">
        <f t="shared" si="9"/>
        <v/>
      </c>
      <c r="AE78" s="10">
        <f t="shared" si="10"/>
        <v>28</v>
      </c>
      <c r="AF78" s="10" t="str">
        <f t="shared" si="11"/>
        <v/>
      </c>
      <c r="AG78" s="10" t="str">
        <f t="shared" si="12"/>
        <v/>
      </c>
      <c r="AH78" s="10" t="str">
        <f t="shared" si="13"/>
        <v/>
      </c>
      <c r="AI78" s="13" t="str">
        <f t="shared" si="14"/>
        <v>59</v>
      </c>
      <c r="AJ78" s="11">
        <f t="shared" si="15"/>
        <v>59</v>
      </c>
    </row>
    <row r="79" spans="1:36" x14ac:dyDescent="0.25">
      <c r="A79" s="1">
        <v>61</v>
      </c>
      <c r="B79" s="4">
        <v>48</v>
      </c>
      <c r="C79" s="9" t="s">
        <v>410</v>
      </c>
      <c r="D79" s="9" t="s">
        <v>69</v>
      </c>
      <c r="E79" s="9" t="s">
        <v>27</v>
      </c>
      <c r="F79" s="9">
        <v>1471093368</v>
      </c>
      <c r="G79" s="9" t="s">
        <v>35</v>
      </c>
      <c r="H79" s="27"/>
      <c r="I79" s="6">
        <v>8</v>
      </c>
      <c r="J79" s="6">
        <v>8</v>
      </c>
      <c r="K79" s="9">
        <v>7</v>
      </c>
      <c r="L79" s="7">
        <f t="shared" si="16"/>
        <v>28</v>
      </c>
      <c r="M79" s="8" t="str">
        <f>IF(J79=4,RANK(L79,$AA$19:$AA$332,0)+COUNTIF($AA$1:AA78,AA79),"")&amp;IF(J79=5,RANK(L79,$AB$19:$AB$332,0)+COUNTIF($AB$1:AB78,AB79),"")&amp;IF(J79=6,RANK(L79,$AC$19:$AC$332,0)+COUNTIF($AC$1:AC78,AC79),"")&amp;IF(J79=7,RANK(L79,$AD$19:$AD$332,0)+COUNTIF($AD$1:AD78,AD79),"")&amp;IF(J79=8,RANK(L79,$AE$19:$AE$332,0)+COUNTIF($AE$1:AE78,AE79),"")&amp;IF(J79=9,RANK(L79,$AF$19:$AF$332,0)+COUNTIF($AF$1:AF78,AF79),"")&amp;IF(J79=10,RANK(L79,$AG$19:$AG$332,0)+COUNTIF($AG$1:AG78,AG79),"")&amp;IF(J79=11,RANK(L79,$AH$19:$AH$332,0)+COUNTIF($AH$1:AH78,AH79),"")</f>
        <v>61</v>
      </c>
      <c r="N79" s="9" t="s">
        <v>178</v>
      </c>
      <c r="Z79" s="10" t="str">
        <f t="shared" si="5"/>
        <v/>
      </c>
      <c r="AA79" s="10" t="str">
        <f t="shared" si="6"/>
        <v/>
      </c>
      <c r="AB79" s="10" t="str">
        <f t="shared" si="7"/>
        <v/>
      </c>
      <c r="AC79" s="10" t="str">
        <f t="shared" si="8"/>
        <v/>
      </c>
      <c r="AD79" s="10" t="str">
        <f t="shared" si="9"/>
        <v/>
      </c>
      <c r="AE79" s="10">
        <f t="shared" si="10"/>
        <v>28</v>
      </c>
      <c r="AF79" s="10" t="str">
        <f t="shared" si="11"/>
        <v/>
      </c>
      <c r="AG79" s="10" t="str">
        <f t="shared" si="12"/>
        <v/>
      </c>
      <c r="AH79" s="10" t="str">
        <f t="shared" si="13"/>
        <v/>
      </c>
      <c r="AI79" s="13" t="str">
        <f t="shared" si="14"/>
        <v>59</v>
      </c>
      <c r="AJ79" s="11">
        <f t="shared" si="15"/>
        <v>59</v>
      </c>
    </row>
    <row r="80" spans="1:36" x14ac:dyDescent="0.25">
      <c r="A80" s="1">
        <v>62</v>
      </c>
      <c r="B80" s="4">
        <v>48</v>
      </c>
      <c r="C80" s="9" t="s">
        <v>411</v>
      </c>
      <c r="D80" s="9" t="s">
        <v>103</v>
      </c>
      <c r="E80" s="9" t="s">
        <v>108</v>
      </c>
      <c r="F80" s="9">
        <v>2051445426</v>
      </c>
      <c r="G80" s="9" t="s">
        <v>35</v>
      </c>
      <c r="H80" s="27"/>
      <c r="I80" s="6">
        <v>8</v>
      </c>
      <c r="J80" s="6">
        <v>8</v>
      </c>
      <c r="K80" s="9">
        <v>5</v>
      </c>
      <c r="L80" s="7">
        <f t="shared" si="16"/>
        <v>20</v>
      </c>
      <c r="M80" s="8" t="str">
        <f>IF(J80=4,RANK(L80,$AA$19:$AA$332,0)+COUNTIF($AA$1:AA79,AA80),"")&amp;IF(J80=5,RANK(L80,$AB$19:$AB$332,0)+COUNTIF($AB$1:AB79,AB80),"")&amp;IF(J80=6,RANK(L80,$AC$19:$AC$332,0)+COUNTIF($AC$1:AC79,AC80),"")&amp;IF(J80=7,RANK(L80,$AD$19:$AD$332,0)+COUNTIF($AD$1:AD79,AD80),"")&amp;IF(J80=8,RANK(L80,$AE$19:$AE$332,0)+COUNTIF($AE$1:AE79,AE80),"")&amp;IF(J80=9,RANK(L80,$AF$19:$AF$332,0)+COUNTIF($AF$1:AF79,AF80),"")&amp;IF(J80=10,RANK(L80,$AG$19:$AG$332,0)+COUNTIF($AG$1:AG79,AG80),"")&amp;IF(J80=11,RANK(L80,$AH$19:$AH$332,0)+COUNTIF($AH$1:AH79,AH80),"")</f>
        <v>62</v>
      </c>
      <c r="N80" s="9" t="s">
        <v>178</v>
      </c>
      <c r="Z80" s="10" t="str">
        <f t="shared" si="5"/>
        <v/>
      </c>
      <c r="AA80" s="10" t="str">
        <f t="shared" si="6"/>
        <v/>
      </c>
      <c r="AB80" s="10" t="str">
        <f t="shared" si="7"/>
        <v/>
      </c>
      <c r="AC80" s="10" t="str">
        <f t="shared" si="8"/>
        <v/>
      </c>
      <c r="AD80" s="10" t="str">
        <f t="shared" si="9"/>
        <v/>
      </c>
      <c r="AE80" s="10">
        <f t="shared" si="10"/>
        <v>20</v>
      </c>
      <c r="AF80" s="10" t="str">
        <f t="shared" si="11"/>
        <v/>
      </c>
      <c r="AG80" s="10" t="str">
        <f t="shared" si="12"/>
        <v/>
      </c>
      <c r="AH80" s="10" t="str">
        <f t="shared" si="13"/>
        <v/>
      </c>
      <c r="AI80" s="13" t="str">
        <f t="shared" si="14"/>
        <v>62</v>
      </c>
      <c r="AJ80" s="11">
        <f t="shared" si="15"/>
        <v>62</v>
      </c>
    </row>
    <row r="81" spans="1:36" x14ac:dyDescent="0.25">
      <c r="A81" s="1">
        <v>63</v>
      </c>
      <c r="B81" s="4">
        <v>48</v>
      </c>
      <c r="C81" s="9" t="s">
        <v>156</v>
      </c>
      <c r="D81" s="9" t="s">
        <v>56</v>
      </c>
      <c r="E81" s="9" t="s">
        <v>157</v>
      </c>
      <c r="F81" s="9">
        <v>3650181040</v>
      </c>
      <c r="G81" s="9" t="s">
        <v>158</v>
      </c>
      <c r="H81" s="27"/>
      <c r="I81" s="6">
        <v>8</v>
      </c>
      <c r="J81" s="6">
        <v>8</v>
      </c>
      <c r="K81" s="27"/>
      <c r="L81" s="7">
        <f t="shared" si="16"/>
        <v>0</v>
      </c>
      <c r="M81" s="8" t="str">
        <f>IF(J81=4,RANK(L81,$AA$19:$AA$332,0)+COUNTIF($AA$1:AA80,AA81),"")&amp;IF(J81=5,RANK(L81,$AB$19:$AB$332,0)+COUNTIF($AB$1:AB80,AB81),"")&amp;IF(J81=6,RANK(L81,$AC$19:$AC$332,0)+COUNTIF($AC$1:AC80,AC81),"")&amp;IF(J81=7,RANK(L81,$AD$19:$AD$332,0)+COUNTIF($AD$1:AD80,AD81),"")&amp;IF(J81=8,RANK(L81,$AE$19:$AE$332,0)+COUNTIF($AE$1:AE80,AE81),"")&amp;IF(J81=9,RANK(L81,$AF$19:$AF$332,0)+COUNTIF($AF$1:AF80,AF81),"")&amp;IF(J81=10,RANK(L81,$AG$19:$AG$332,0)+COUNTIF($AG$1:AG80,AG81),"")&amp;IF(J81=11,RANK(L81,$AH$19:$AH$332,0)+COUNTIF($AH$1:AH80,AH81),"")</f>
        <v>63</v>
      </c>
      <c r="N81" s="9" t="s">
        <v>179</v>
      </c>
      <c r="Z81" s="10" t="str">
        <f t="shared" si="5"/>
        <v/>
      </c>
      <c r="AA81" s="10" t="str">
        <f t="shared" si="6"/>
        <v/>
      </c>
      <c r="AB81" s="10" t="str">
        <f t="shared" si="7"/>
        <v/>
      </c>
      <c r="AC81" s="10" t="str">
        <f t="shared" si="8"/>
        <v/>
      </c>
      <c r="AD81" s="10" t="str">
        <f t="shared" si="9"/>
        <v/>
      </c>
      <c r="AE81" s="10">
        <f t="shared" si="10"/>
        <v>0</v>
      </c>
      <c r="AF81" s="10" t="str">
        <f t="shared" si="11"/>
        <v/>
      </c>
      <c r="AG81" s="10" t="str">
        <f t="shared" si="12"/>
        <v/>
      </c>
      <c r="AH81" s="10" t="str">
        <f t="shared" si="13"/>
        <v/>
      </c>
      <c r="AI81" s="13" t="str">
        <f t="shared" si="14"/>
        <v>63</v>
      </c>
      <c r="AJ81" s="11">
        <f t="shared" si="15"/>
        <v>63</v>
      </c>
    </row>
    <row r="82" spans="1:36" x14ac:dyDescent="0.25">
      <c r="A82" s="1">
        <v>64</v>
      </c>
      <c r="B82" s="4">
        <v>48</v>
      </c>
      <c r="C82" s="9" t="s">
        <v>412</v>
      </c>
      <c r="D82" s="9" t="s">
        <v>103</v>
      </c>
      <c r="E82" s="9" t="s">
        <v>70</v>
      </c>
      <c r="F82" s="9">
        <v>3912854873</v>
      </c>
      <c r="G82" s="9" t="s">
        <v>316</v>
      </c>
      <c r="H82" s="27"/>
      <c r="I82" s="6">
        <v>8</v>
      </c>
      <c r="J82" s="6">
        <v>8</v>
      </c>
      <c r="K82" s="27"/>
      <c r="L82" s="7">
        <f t="shared" si="16"/>
        <v>0</v>
      </c>
      <c r="M82" s="8" t="str">
        <f>IF(J82=4,RANK(L82,$AA$19:$AA$332,0)+COUNTIF($AA$1:AA81,AA82),"")&amp;IF(J82=5,RANK(L82,$AB$19:$AB$332,0)+COUNTIF($AB$1:AB81,AB82),"")&amp;IF(J82=6,RANK(L82,$AC$19:$AC$332,0)+COUNTIF($AC$1:AC81,AC82),"")&amp;IF(J82=7,RANK(L82,$AD$19:$AD$332,0)+COUNTIF($AD$1:AD81,AD82),"")&amp;IF(J82=8,RANK(L82,$AE$19:$AE$332,0)+COUNTIF($AE$1:AE81,AE82),"")&amp;IF(J82=9,RANK(L82,$AF$19:$AF$332,0)+COUNTIF($AF$1:AF81,AF82),"")&amp;IF(J82=10,RANK(L82,$AG$19:$AG$332,0)+COUNTIF($AG$1:AG81,AG82),"")&amp;IF(J82=11,RANK(L82,$AH$19:$AH$332,0)+COUNTIF($AH$1:AH81,AH82),"")</f>
        <v>64</v>
      </c>
      <c r="N82" s="9" t="s">
        <v>179</v>
      </c>
      <c r="Z82" s="10" t="str">
        <f t="shared" si="5"/>
        <v/>
      </c>
      <c r="AA82" s="10" t="str">
        <f t="shared" si="6"/>
        <v/>
      </c>
      <c r="AB82" s="10" t="str">
        <f t="shared" si="7"/>
        <v/>
      </c>
      <c r="AC82" s="10" t="str">
        <f t="shared" si="8"/>
        <v/>
      </c>
      <c r="AD82" s="10" t="str">
        <f t="shared" si="9"/>
        <v/>
      </c>
      <c r="AE82" s="10">
        <f t="shared" si="10"/>
        <v>0</v>
      </c>
      <c r="AF82" s="10" t="str">
        <f t="shared" si="11"/>
        <v/>
      </c>
      <c r="AG82" s="10" t="str">
        <f t="shared" si="12"/>
        <v/>
      </c>
      <c r="AH82" s="10" t="str">
        <f t="shared" si="13"/>
        <v/>
      </c>
      <c r="AI82" s="13" t="str">
        <f t="shared" si="14"/>
        <v>63</v>
      </c>
      <c r="AJ82" s="11">
        <f t="shared" si="15"/>
        <v>63</v>
      </c>
    </row>
    <row r="83" spans="1:36" x14ac:dyDescent="0.25">
      <c r="A83" s="1">
        <v>65</v>
      </c>
      <c r="B83" s="4">
        <v>48</v>
      </c>
      <c r="C83" s="9" t="s">
        <v>413</v>
      </c>
      <c r="D83" s="9" t="s">
        <v>167</v>
      </c>
      <c r="E83" s="9" t="s">
        <v>414</v>
      </c>
      <c r="F83" s="9">
        <v>3326581069</v>
      </c>
      <c r="G83" s="9" t="s">
        <v>316</v>
      </c>
      <c r="H83" s="27"/>
      <c r="I83" s="6">
        <v>8</v>
      </c>
      <c r="J83" s="6">
        <v>8</v>
      </c>
      <c r="K83" s="27"/>
      <c r="L83" s="7">
        <f t="shared" si="16"/>
        <v>0</v>
      </c>
      <c r="M83" s="8" t="str">
        <f>IF(J83=4,RANK(L83,$AA$19:$AA$332,0)+COUNTIF($AA$1:AA82,AA83),"")&amp;IF(J83=5,RANK(L83,$AB$19:$AB$332,0)+COUNTIF($AB$1:AB82,AB83),"")&amp;IF(J83=6,RANK(L83,$AC$19:$AC$332,0)+COUNTIF($AC$1:AC82,AC83),"")&amp;IF(J83=7,RANK(L83,$AD$19:$AD$332,0)+COUNTIF($AD$1:AD82,AD83),"")&amp;IF(J83=8,RANK(L83,$AE$19:$AE$332,0)+COUNTIF($AE$1:AE82,AE83),"")&amp;IF(J83=9,RANK(L83,$AF$19:$AF$332,0)+COUNTIF($AF$1:AF82,AF83),"")&amp;IF(J83=10,RANK(L83,$AG$19:$AG$332,0)+COUNTIF($AG$1:AG82,AG83),"")&amp;IF(J83=11,RANK(L83,$AH$19:$AH$332,0)+COUNTIF($AH$1:AH82,AH83),"")</f>
        <v>65</v>
      </c>
      <c r="N83" s="9" t="s">
        <v>179</v>
      </c>
      <c r="Z83" s="10" t="str">
        <f t="shared" si="5"/>
        <v/>
      </c>
      <c r="AA83" s="10" t="str">
        <f t="shared" si="6"/>
        <v/>
      </c>
      <c r="AB83" s="10" t="str">
        <f t="shared" si="7"/>
        <v/>
      </c>
      <c r="AC83" s="10" t="str">
        <f t="shared" si="8"/>
        <v/>
      </c>
      <c r="AD83" s="10" t="str">
        <f t="shared" si="9"/>
        <v/>
      </c>
      <c r="AE83" s="10">
        <f t="shared" si="10"/>
        <v>0</v>
      </c>
      <c r="AF83" s="10" t="str">
        <f t="shared" si="11"/>
        <v/>
      </c>
      <c r="AG83" s="10" t="str">
        <f t="shared" si="12"/>
        <v/>
      </c>
      <c r="AH83" s="10" t="str">
        <f t="shared" si="13"/>
        <v/>
      </c>
      <c r="AI83" s="13" t="str">
        <f t="shared" si="14"/>
        <v>63</v>
      </c>
      <c r="AJ83" s="11">
        <f t="shared" si="15"/>
        <v>63</v>
      </c>
    </row>
    <row r="84" spans="1:36" x14ac:dyDescent="0.25">
      <c r="A84" s="1">
        <v>66</v>
      </c>
      <c r="B84" s="4">
        <v>48</v>
      </c>
      <c r="C84" s="9" t="s">
        <v>415</v>
      </c>
      <c r="D84" s="9" t="s">
        <v>37</v>
      </c>
      <c r="E84" s="9" t="s">
        <v>99</v>
      </c>
      <c r="F84" s="9">
        <v>3970474169</v>
      </c>
      <c r="G84" s="9" t="s">
        <v>316</v>
      </c>
      <c r="H84" s="27"/>
      <c r="I84" s="6">
        <v>8</v>
      </c>
      <c r="J84" s="6">
        <v>8</v>
      </c>
      <c r="K84" s="27"/>
      <c r="L84" s="7">
        <f t="shared" si="16"/>
        <v>0</v>
      </c>
      <c r="M84" s="8" t="str">
        <f>IF(J84=4,RANK(L84,$AA$19:$AA$332,0)+COUNTIF($AA$1:AA83,AA84),"")&amp;IF(J84=5,RANK(L84,$AB$19:$AB$332,0)+COUNTIF($AB$1:AB83,AB84),"")&amp;IF(J84=6,RANK(L84,$AC$19:$AC$332,0)+COUNTIF($AC$1:AC83,AC84),"")&amp;IF(J84=7,RANK(L84,$AD$19:$AD$332,0)+COUNTIF($AD$1:AD83,AD84),"")&amp;IF(J84=8,RANK(L84,$AE$19:$AE$332,0)+COUNTIF($AE$1:AE83,AE84),"")&amp;IF(J84=9,RANK(L84,$AF$19:$AF$332,0)+COUNTIF($AF$1:AF83,AF84),"")&amp;IF(J84=10,RANK(L84,$AG$19:$AG$332,0)+COUNTIF($AG$1:AG83,AG84),"")&amp;IF(J84=11,RANK(L84,$AH$19:$AH$332,0)+COUNTIF($AH$1:AH83,AH84),"")</f>
        <v>66</v>
      </c>
      <c r="N84" s="9" t="s">
        <v>179</v>
      </c>
      <c r="Z84" s="10" t="str">
        <f t="shared" ref="Z84:Z103" si="17">IF(N84="победитель",1+J84,IF(N84="призер",100+J84,""))</f>
        <v/>
      </c>
      <c r="AA84" s="10" t="str">
        <f t="shared" ref="AA84:AA103" si="18">IF(J84=4,L84,"")</f>
        <v/>
      </c>
      <c r="AB84" s="10" t="str">
        <f t="shared" ref="AB84:AB103" si="19">IF(J84=5,L84,"")</f>
        <v/>
      </c>
      <c r="AC84" s="10" t="str">
        <f t="shared" ref="AC84:AC103" si="20">IF(J84=6,L84,"")</f>
        <v/>
      </c>
      <c r="AD84" s="10" t="str">
        <f t="shared" ref="AD84:AD103" si="21">IF(J84=7,L84,"")</f>
        <v/>
      </c>
      <c r="AE84" s="10">
        <f t="shared" ref="AE84:AE103" si="22">IF(J84=8,L84,"")</f>
        <v>0</v>
      </c>
      <c r="AF84" s="10" t="str">
        <f t="shared" ref="AF84:AF103" si="23">IF(J84=9,L84,"")</f>
        <v/>
      </c>
      <c r="AG84" s="10" t="str">
        <f t="shared" ref="AG84:AG103" si="24">IF(J84=10,L84,"")</f>
        <v/>
      </c>
      <c r="AH84" s="10" t="str">
        <f t="shared" ref="AH84:AH103" si="25">IF(J84=11,L84,"")</f>
        <v/>
      </c>
      <c r="AI84" s="13" t="str">
        <f t="shared" ref="AI84:AI103" si="26">IF(J84=4,RANK(L84,$AA$19:$AA$332,0),"")&amp;IF(J84=5,RANK(L84,$AB$19:$AB$332,0),"")&amp;IF(J84=6,RANK(L84,$AC$19:$AC$332,0),"")&amp;IF(J84=7,RANK(L84,$AD$19:$AD$332,0),"")&amp;IF(J84=8,RANK(L84,$AE$19:$AE$332,0),"")&amp;IF(J84=9,RANK(L84,$AF$19:$AF$332,0),"")&amp;IF(J84=10,RANK(L84,$AG$19:$AG$332,0),"")&amp;IF(J84=11,RANK(L84,$AH$19:$AH$332,0),"")</f>
        <v>63</v>
      </c>
      <c r="AJ84" s="11">
        <f t="shared" ref="AJ84:AJ103" si="27">AI84+1-1</f>
        <v>63</v>
      </c>
    </row>
    <row r="85" spans="1:36" x14ac:dyDescent="0.25">
      <c r="A85" s="1">
        <v>67</v>
      </c>
      <c r="B85" s="4">
        <v>48</v>
      </c>
      <c r="C85" s="9" t="s">
        <v>264</v>
      </c>
      <c r="D85" s="9" t="s">
        <v>43</v>
      </c>
      <c r="E85" s="9" t="s">
        <v>41</v>
      </c>
      <c r="F85" s="9">
        <v>1436045831</v>
      </c>
      <c r="G85" s="9" t="s">
        <v>158</v>
      </c>
      <c r="H85" s="27"/>
      <c r="I85" s="6">
        <v>8</v>
      </c>
      <c r="J85" s="6">
        <v>8</v>
      </c>
      <c r="K85" s="27"/>
      <c r="L85" s="7">
        <f t="shared" si="16"/>
        <v>0</v>
      </c>
      <c r="M85" s="8" t="str">
        <f>IF(J85=4,RANK(L85,$AA$19:$AA$332,0)+COUNTIF($AA$1:AA84,AA85),"")&amp;IF(J85=5,RANK(L85,$AB$19:$AB$332,0)+COUNTIF($AB$1:AB84,AB85),"")&amp;IF(J85=6,RANK(L85,$AC$19:$AC$332,0)+COUNTIF($AC$1:AC84,AC85),"")&amp;IF(J85=7,RANK(L85,$AD$19:$AD$332,0)+COUNTIF($AD$1:AD84,AD85),"")&amp;IF(J85=8,RANK(L85,$AE$19:$AE$332,0)+COUNTIF($AE$1:AE84,AE85),"")&amp;IF(J85=9,RANK(L85,$AF$19:$AF$332,0)+COUNTIF($AF$1:AF84,AF85),"")&amp;IF(J85=10,RANK(L85,$AG$19:$AG$332,0)+COUNTIF($AG$1:AG84,AG85),"")&amp;IF(J85=11,RANK(L85,$AH$19:$AH$332,0)+COUNTIF($AH$1:AH84,AH85),"")</f>
        <v>67</v>
      </c>
      <c r="N85" s="9" t="s">
        <v>179</v>
      </c>
      <c r="Z85" s="10" t="str">
        <f t="shared" si="17"/>
        <v/>
      </c>
      <c r="AA85" s="10" t="str">
        <f t="shared" si="18"/>
        <v/>
      </c>
      <c r="AB85" s="10" t="str">
        <f t="shared" si="19"/>
        <v/>
      </c>
      <c r="AC85" s="10" t="str">
        <f t="shared" si="20"/>
        <v/>
      </c>
      <c r="AD85" s="10" t="str">
        <f t="shared" si="21"/>
        <v/>
      </c>
      <c r="AE85" s="10">
        <f t="shared" si="22"/>
        <v>0</v>
      </c>
      <c r="AF85" s="10" t="str">
        <f t="shared" si="23"/>
        <v/>
      </c>
      <c r="AG85" s="10" t="str">
        <f t="shared" si="24"/>
        <v/>
      </c>
      <c r="AH85" s="10" t="str">
        <f t="shared" si="25"/>
        <v/>
      </c>
      <c r="AI85" s="13" t="str">
        <f t="shared" si="26"/>
        <v>63</v>
      </c>
      <c r="AJ85" s="11">
        <f t="shared" si="27"/>
        <v>63</v>
      </c>
    </row>
    <row r="86" spans="1:36" x14ac:dyDescent="0.25">
      <c r="A86" s="1">
        <v>68</v>
      </c>
      <c r="B86" s="4">
        <v>48</v>
      </c>
      <c r="C86" s="9" t="s">
        <v>416</v>
      </c>
      <c r="D86" s="9" t="s">
        <v>43</v>
      </c>
      <c r="E86" s="9" t="s">
        <v>60</v>
      </c>
      <c r="F86" s="9">
        <v>1430129700</v>
      </c>
      <c r="G86" s="9" t="s">
        <v>316</v>
      </c>
      <c r="H86" s="27"/>
      <c r="I86" s="6">
        <v>8</v>
      </c>
      <c r="J86" s="6">
        <v>8</v>
      </c>
      <c r="K86" s="27"/>
      <c r="L86" s="7">
        <f t="shared" ref="L86:L103" si="28">K86*100/(IF(J86=$A$8,$H$8,IF(J86=$A$9,$H$9,IF(J86=$A$10,$H$10,IF(J86=$A$11,$H$11,IF(J86=$A$12,$H$12,IF(J86=$A$13,$H$13,IF(J86=$A$14,$H$14,$H$15))))))))</f>
        <v>0</v>
      </c>
      <c r="M86" s="8" t="str">
        <f>IF(J86=4,RANK(L86,$AA$19:$AA$332,0)+COUNTIF($AA$1:AA85,AA86),"")&amp;IF(J86=5,RANK(L86,$AB$19:$AB$332,0)+COUNTIF($AB$1:AB85,AB86),"")&amp;IF(J86=6,RANK(L86,$AC$19:$AC$332,0)+COUNTIF($AC$1:AC85,AC86),"")&amp;IF(J86=7,RANK(L86,$AD$19:$AD$332,0)+COUNTIF($AD$1:AD85,AD86),"")&amp;IF(J86=8,RANK(L86,$AE$19:$AE$332,0)+COUNTIF($AE$1:AE85,AE86),"")&amp;IF(J86=9,RANK(L86,$AF$19:$AF$332,0)+COUNTIF($AF$1:AF85,AF86),"")&amp;IF(J86=10,RANK(L86,$AG$19:$AG$332,0)+COUNTIF($AG$1:AG85,AG86),"")&amp;IF(J86=11,RANK(L86,$AH$19:$AH$332,0)+COUNTIF($AH$1:AH85,AH86),"")</f>
        <v>68</v>
      </c>
      <c r="N86" s="9" t="s">
        <v>179</v>
      </c>
      <c r="Z86" s="10" t="str">
        <f t="shared" si="17"/>
        <v/>
      </c>
      <c r="AA86" s="10" t="str">
        <f t="shared" si="18"/>
        <v/>
      </c>
      <c r="AB86" s="10" t="str">
        <f t="shared" si="19"/>
        <v/>
      </c>
      <c r="AC86" s="10" t="str">
        <f t="shared" si="20"/>
        <v/>
      </c>
      <c r="AD86" s="10" t="str">
        <f t="shared" si="21"/>
        <v/>
      </c>
      <c r="AE86" s="10">
        <f t="shared" si="22"/>
        <v>0</v>
      </c>
      <c r="AF86" s="10" t="str">
        <f t="shared" si="23"/>
        <v/>
      </c>
      <c r="AG86" s="10" t="str">
        <f t="shared" si="24"/>
        <v/>
      </c>
      <c r="AH86" s="10" t="str">
        <f t="shared" si="25"/>
        <v/>
      </c>
      <c r="AI86" s="13" t="str">
        <f t="shared" si="26"/>
        <v>63</v>
      </c>
      <c r="AJ86" s="11">
        <f t="shared" si="27"/>
        <v>63</v>
      </c>
    </row>
    <row r="87" spans="1:36" x14ac:dyDescent="0.25">
      <c r="A87" s="1">
        <v>69</v>
      </c>
      <c r="B87" s="4">
        <v>48</v>
      </c>
      <c r="C87" s="9" t="s">
        <v>417</v>
      </c>
      <c r="D87" s="9" t="s">
        <v>154</v>
      </c>
      <c r="E87" s="9" t="s">
        <v>34</v>
      </c>
      <c r="F87" s="9">
        <v>162361661</v>
      </c>
      <c r="G87" s="9" t="s">
        <v>28</v>
      </c>
      <c r="H87" s="27"/>
      <c r="I87" s="6">
        <v>8</v>
      </c>
      <c r="J87" s="6">
        <v>8</v>
      </c>
      <c r="K87" s="27"/>
      <c r="L87" s="7">
        <f t="shared" si="28"/>
        <v>0</v>
      </c>
      <c r="M87" s="8" t="str">
        <f>IF(J87=4,RANK(L87,$AA$19:$AA$332,0)+COUNTIF($AA$1:AA86,AA87),"")&amp;IF(J87=5,RANK(L87,$AB$19:$AB$332,0)+COUNTIF($AB$1:AB86,AB87),"")&amp;IF(J87=6,RANK(L87,$AC$19:$AC$332,0)+COUNTIF($AC$1:AC86,AC87),"")&amp;IF(J87=7,RANK(L87,$AD$19:$AD$332,0)+COUNTIF($AD$1:AD86,AD87),"")&amp;IF(J87=8,RANK(L87,$AE$19:$AE$332,0)+COUNTIF($AE$1:AE86,AE87),"")&amp;IF(J87=9,RANK(L87,$AF$19:$AF$332,0)+COUNTIF($AF$1:AF86,AF87),"")&amp;IF(J87=10,RANK(L87,$AG$19:$AG$332,0)+COUNTIF($AG$1:AG86,AG87),"")&amp;IF(J87=11,RANK(L87,$AH$19:$AH$332,0)+COUNTIF($AH$1:AH86,AH87),"")</f>
        <v>69</v>
      </c>
      <c r="N87" s="9" t="s">
        <v>179</v>
      </c>
      <c r="Z87" s="10" t="str">
        <f t="shared" si="17"/>
        <v/>
      </c>
      <c r="AA87" s="10" t="str">
        <f t="shared" si="18"/>
        <v/>
      </c>
      <c r="AB87" s="10" t="str">
        <f t="shared" si="19"/>
        <v/>
      </c>
      <c r="AC87" s="10" t="str">
        <f t="shared" si="20"/>
        <v/>
      </c>
      <c r="AD87" s="10" t="str">
        <f t="shared" si="21"/>
        <v/>
      </c>
      <c r="AE87" s="10">
        <f t="shared" si="22"/>
        <v>0</v>
      </c>
      <c r="AF87" s="10" t="str">
        <f t="shared" si="23"/>
        <v/>
      </c>
      <c r="AG87" s="10" t="str">
        <f t="shared" si="24"/>
        <v/>
      </c>
      <c r="AH87" s="10" t="str">
        <f t="shared" si="25"/>
        <v/>
      </c>
      <c r="AI87" s="13" t="str">
        <f t="shared" si="26"/>
        <v>63</v>
      </c>
      <c r="AJ87" s="11">
        <f t="shared" si="27"/>
        <v>63</v>
      </c>
    </row>
    <row r="88" spans="1:36" x14ac:dyDescent="0.25">
      <c r="A88" s="1">
        <v>70</v>
      </c>
      <c r="B88" s="4">
        <v>48</v>
      </c>
      <c r="C88" s="9" t="s">
        <v>418</v>
      </c>
      <c r="D88" s="9" t="s">
        <v>219</v>
      </c>
      <c r="E88" s="9" t="s">
        <v>162</v>
      </c>
      <c r="F88" s="9">
        <v>2772867152</v>
      </c>
      <c r="G88" s="9" t="s">
        <v>316</v>
      </c>
      <c r="H88" s="27"/>
      <c r="I88" s="6">
        <v>8</v>
      </c>
      <c r="J88" s="6">
        <v>8</v>
      </c>
      <c r="K88" s="27"/>
      <c r="L88" s="7">
        <f t="shared" si="28"/>
        <v>0</v>
      </c>
      <c r="M88" s="8" t="str">
        <f>IF(J88=4,RANK(L88,$AA$19:$AA$332,0)+COUNTIF($AA$1:AA87,AA88),"")&amp;IF(J88=5,RANK(L88,$AB$19:$AB$332,0)+COUNTIF($AB$1:AB87,AB88),"")&amp;IF(J88=6,RANK(L88,$AC$19:$AC$332,0)+COUNTIF($AC$1:AC87,AC88),"")&amp;IF(J88=7,RANK(L88,$AD$19:$AD$332,0)+COUNTIF($AD$1:AD87,AD88),"")&amp;IF(J88=8,RANK(L88,$AE$19:$AE$332,0)+COUNTIF($AE$1:AE87,AE88),"")&amp;IF(J88=9,RANK(L88,$AF$19:$AF$332,0)+COUNTIF($AF$1:AF87,AF88),"")&amp;IF(J88=10,RANK(L88,$AG$19:$AG$332,0)+COUNTIF($AG$1:AG87,AG88),"")&amp;IF(J88=11,RANK(L88,$AH$19:$AH$332,0)+COUNTIF($AH$1:AH87,AH88),"")</f>
        <v>70</v>
      </c>
      <c r="N88" s="9" t="s">
        <v>179</v>
      </c>
      <c r="Z88" s="10" t="str">
        <f t="shared" si="17"/>
        <v/>
      </c>
      <c r="AA88" s="10" t="str">
        <f t="shared" si="18"/>
        <v/>
      </c>
      <c r="AB88" s="10" t="str">
        <f t="shared" si="19"/>
        <v/>
      </c>
      <c r="AC88" s="10" t="str">
        <f t="shared" si="20"/>
        <v/>
      </c>
      <c r="AD88" s="10" t="str">
        <f t="shared" si="21"/>
        <v/>
      </c>
      <c r="AE88" s="10">
        <f t="shared" si="22"/>
        <v>0</v>
      </c>
      <c r="AF88" s="10" t="str">
        <f t="shared" si="23"/>
        <v/>
      </c>
      <c r="AG88" s="10" t="str">
        <f t="shared" si="24"/>
        <v/>
      </c>
      <c r="AH88" s="10" t="str">
        <f t="shared" si="25"/>
        <v/>
      </c>
      <c r="AI88" s="13" t="str">
        <f t="shared" si="26"/>
        <v>63</v>
      </c>
      <c r="AJ88" s="11">
        <f t="shared" si="27"/>
        <v>63</v>
      </c>
    </row>
    <row r="89" spans="1:36" x14ac:dyDescent="0.25">
      <c r="A89" s="1">
        <v>71</v>
      </c>
      <c r="B89" s="4">
        <v>48</v>
      </c>
      <c r="C89" s="9" t="s">
        <v>419</v>
      </c>
      <c r="D89" s="9" t="s">
        <v>43</v>
      </c>
      <c r="E89" s="9" t="s">
        <v>420</v>
      </c>
      <c r="F89" s="9">
        <v>80436573</v>
      </c>
      <c r="G89" s="9" t="s">
        <v>158</v>
      </c>
      <c r="H89" s="27"/>
      <c r="I89" s="6">
        <v>8</v>
      </c>
      <c r="J89" s="6">
        <v>8</v>
      </c>
      <c r="K89" s="27"/>
      <c r="L89" s="7">
        <f t="shared" si="28"/>
        <v>0</v>
      </c>
      <c r="M89" s="8" t="str">
        <f>IF(J89=4,RANK(L89,$AA$19:$AA$332,0)+COUNTIF($AA$1:AA88,AA89),"")&amp;IF(J89=5,RANK(L89,$AB$19:$AB$332,0)+COUNTIF($AB$1:AB88,AB89),"")&amp;IF(J89=6,RANK(L89,$AC$19:$AC$332,0)+COUNTIF($AC$1:AC88,AC89),"")&amp;IF(J89=7,RANK(L89,$AD$19:$AD$332,0)+COUNTIF($AD$1:AD88,AD89),"")&amp;IF(J89=8,RANK(L89,$AE$19:$AE$332,0)+COUNTIF($AE$1:AE88,AE89),"")&amp;IF(J89=9,RANK(L89,$AF$19:$AF$332,0)+COUNTIF($AF$1:AF88,AF89),"")&amp;IF(J89=10,RANK(L89,$AG$19:$AG$332,0)+COUNTIF($AG$1:AG88,AG89),"")&amp;IF(J89=11,RANK(L89,$AH$19:$AH$332,0)+COUNTIF($AH$1:AH88,AH89),"")</f>
        <v>71</v>
      </c>
      <c r="N89" s="9" t="s">
        <v>179</v>
      </c>
      <c r="Z89" s="10" t="str">
        <f t="shared" si="17"/>
        <v/>
      </c>
      <c r="AA89" s="10" t="str">
        <f t="shared" si="18"/>
        <v/>
      </c>
      <c r="AB89" s="10" t="str">
        <f t="shared" si="19"/>
        <v/>
      </c>
      <c r="AC89" s="10" t="str">
        <f t="shared" si="20"/>
        <v/>
      </c>
      <c r="AD89" s="10" t="str">
        <f t="shared" si="21"/>
        <v/>
      </c>
      <c r="AE89" s="10">
        <f t="shared" si="22"/>
        <v>0</v>
      </c>
      <c r="AF89" s="10" t="str">
        <f t="shared" si="23"/>
        <v/>
      </c>
      <c r="AG89" s="10" t="str">
        <f t="shared" si="24"/>
        <v/>
      </c>
      <c r="AH89" s="10" t="str">
        <f t="shared" si="25"/>
        <v/>
      </c>
      <c r="AI89" s="13" t="str">
        <f t="shared" si="26"/>
        <v>63</v>
      </c>
      <c r="AJ89" s="11">
        <f t="shared" si="27"/>
        <v>63</v>
      </c>
    </row>
    <row r="90" spans="1:36" x14ac:dyDescent="0.25">
      <c r="A90" s="1">
        <v>72</v>
      </c>
      <c r="B90" s="4">
        <v>48</v>
      </c>
      <c r="C90" s="9" t="s">
        <v>150</v>
      </c>
      <c r="D90" s="9" t="s">
        <v>37</v>
      </c>
      <c r="E90" s="9" t="s">
        <v>143</v>
      </c>
      <c r="F90" s="9">
        <v>4122186232</v>
      </c>
      <c r="G90" s="9" t="s">
        <v>316</v>
      </c>
      <c r="H90" s="27"/>
      <c r="I90" s="6">
        <v>8</v>
      </c>
      <c r="J90" s="6">
        <v>8</v>
      </c>
      <c r="K90" s="27"/>
      <c r="L90" s="7">
        <f t="shared" si="28"/>
        <v>0</v>
      </c>
      <c r="M90" s="8" t="str">
        <f>IF(J90=4,RANK(L90,$AA$19:$AA$332,0)+COUNTIF($AA$1:AA89,AA90),"")&amp;IF(J90=5,RANK(L90,$AB$19:$AB$332,0)+COUNTIF($AB$1:AB89,AB90),"")&amp;IF(J90=6,RANK(L90,$AC$19:$AC$332,0)+COUNTIF($AC$1:AC89,AC90),"")&amp;IF(J90=7,RANK(L90,$AD$19:$AD$332,0)+COUNTIF($AD$1:AD89,AD90),"")&amp;IF(J90=8,RANK(L90,$AE$19:$AE$332,0)+COUNTIF($AE$1:AE89,AE90),"")&amp;IF(J90=9,RANK(L90,$AF$19:$AF$332,0)+COUNTIF($AF$1:AF89,AF90),"")&amp;IF(J90=10,RANK(L90,$AG$19:$AG$332,0)+COUNTIF($AG$1:AG89,AG90),"")&amp;IF(J90=11,RANK(L90,$AH$19:$AH$332,0)+COUNTIF($AH$1:AH89,AH90),"")</f>
        <v>72</v>
      </c>
      <c r="N90" s="9" t="s">
        <v>179</v>
      </c>
      <c r="Z90" s="10" t="str">
        <f t="shared" si="17"/>
        <v/>
      </c>
      <c r="AA90" s="10" t="str">
        <f t="shared" si="18"/>
        <v/>
      </c>
      <c r="AB90" s="10" t="str">
        <f t="shared" si="19"/>
        <v/>
      </c>
      <c r="AC90" s="10" t="str">
        <f t="shared" si="20"/>
        <v/>
      </c>
      <c r="AD90" s="10" t="str">
        <f t="shared" si="21"/>
        <v/>
      </c>
      <c r="AE90" s="10">
        <f t="shared" si="22"/>
        <v>0</v>
      </c>
      <c r="AF90" s="10" t="str">
        <f t="shared" si="23"/>
        <v/>
      </c>
      <c r="AG90" s="10" t="str">
        <f t="shared" si="24"/>
        <v/>
      </c>
      <c r="AH90" s="10" t="str">
        <f t="shared" si="25"/>
        <v/>
      </c>
      <c r="AI90" s="13" t="str">
        <f t="shared" si="26"/>
        <v>63</v>
      </c>
      <c r="AJ90" s="11">
        <f t="shared" si="27"/>
        <v>63</v>
      </c>
    </row>
    <row r="91" spans="1:36" x14ac:dyDescent="0.25">
      <c r="A91" s="1">
        <v>73</v>
      </c>
      <c r="B91" s="4">
        <v>48</v>
      </c>
      <c r="C91" s="9" t="s">
        <v>421</v>
      </c>
      <c r="D91" s="9" t="s">
        <v>43</v>
      </c>
      <c r="E91" s="9" t="s">
        <v>45</v>
      </c>
      <c r="F91" s="9">
        <v>2032551609</v>
      </c>
      <c r="G91" s="9" t="s">
        <v>158</v>
      </c>
      <c r="H91" s="27"/>
      <c r="I91" s="6">
        <v>8</v>
      </c>
      <c r="J91" s="6">
        <v>8</v>
      </c>
      <c r="K91" s="27"/>
      <c r="L91" s="7">
        <f t="shared" si="28"/>
        <v>0</v>
      </c>
      <c r="M91" s="8" t="str">
        <f>IF(J91=4,RANK(L91,$AA$19:$AA$332,0)+COUNTIF($AA$1:AA90,AA91),"")&amp;IF(J91=5,RANK(L91,$AB$19:$AB$332,0)+COUNTIF($AB$1:AB90,AB91),"")&amp;IF(J91=6,RANK(L91,$AC$19:$AC$332,0)+COUNTIF($AC$1:AC90,AC91),"")&amp;IF(J91=7,RANK(L91,$AD$19:$AD$332,0)+COUNTIF($AD$1:AD90,AD91),"")&amp;IF(J91=8,RANK(L91,$AE$19:$AE$332,0)+COUNTIF($AE$1:AE90,AE91),"")&amp;IF(J91=9,RANK(L91,$AF$19:$AF$332,0)+COUNTIF($AF$1:AF90,AF91),"")&amp;IF(J91=10,RANK(L91,$AG$19:$AG$332,0)+COUNTIF($AG$1:AG90,AG91),"")&amp;IF(J91=11,RANK(L91,$AH$19:$AH$332,0)+COUNTIF($AH$1:AH90,AH91),"")</f>
        <v>73</v>
      </c>
      <c r="N91" s="9" t="s">
        <v>179</v>
      </c>
      <c r="Z91" s="10" t="str">
        <f t="shared" si="17"/>
        <v/>
      </c>
      <c r="AA91" s="10" t="str">
        <f t="shared" si="18"/>
        <v/>
      </c>
      <c r="AB91" s="10" t="str">
        <f t="shared" si="19"/>
        <v/>
      </c>
      <c r="AC91" s="10" t="str">
        <f t="shared" si="20"/>
        <v/>
      </c>
      <c r="AD91" s="10" t="str">
        <f t="shared" si="21"/>
        <v/>
      </c>
      <c r="AE91" s="10">
        <f t="shared" si="22"/>
        <v>0</v>
      </c>
      <c r="AF91" s="10" t="str">
        <f t="shared" si="23"/>
        <v/>
      </c>
      <c r="AG91" s="10" t="str">
        <f t="shared" si="24"/>
        <v/>
      </c>
      <c r="AH91" s="10" t="str">
        <f t="shared" si="25"/>
        <v/>
      </c>
      <c r="AI91" s="13" t="str">
        <f t="shared" si="26"/>
        <v>63</v>
      </c>
      <c r="AJ91" s="11">
        <f t="shared" si="27"/>
        <v>63</v>
      </c>
    </row>
    <row r="92" spans="1:36" x14ac:dyDescent="0.25">
      <c r="A92" s="1">
        <v>74</v>
      </c>
      <c r="B92" s="4">
        <v>48</v>
      </c>
      <c r="C92" s="9" t="s">
        <v>422</v>
      </c>
      <c r="D92" s="9" t="s">
        <v>114</v>
      </c>
      <c r="E92" s="9" t="s">
        <v>188</v>
      </c>
      <c r="F92" s="9">
        <v>4184668933</v>
      </c>
      <c r="G92" s="9" t="s">
        <v>316</v>
      </c>
      <c r="H92" s="27"/>
      <c r="I92" s="6">
        <v>8</v>
      </c>
      <c r="J92" s="6">
        <v>8</v>
      </c>
      <c r="K92" s="27"/>
      <c r="L92" s="7">
        <f t="shared" si="28"/>
        <v>0</v>
      </c>
      <c r="M92" s="8" t="str">
        <f>IF(J92=4,RANK(L92,$AA$19:$AA$332,0)+COUNTIF($AA$1:AA91,AA92),"")&amp;IF(J92=5,RANK(L92,$AB$19:$AB$332,0)+COUNTIF($AB$1:AB91,AB92),"")&amp;IF(J92=6,RANK(L92,$AC$19:$AC$332,0)+COUNTIF($AC$1:AC91,AC92),"")&amp;IF(J92=7,RANK(L92,$AD$19:$AD$332,0)+COUNTIF($AD$1:AD91,AD92),"")&amp;IF(J92=8,RANK(L92,$AE$19:$AE$332,0)+COUNTIF($AE$1:AE91,AE92),"")&amp;IF(J92=9,RANK(L92,$AF$19:$AF$332,0)+COUNTIF($AF$1:AF91,AF92),"")&amp;IF(J92=10,RANK(L92,$AG$19:$AG$332,0)+COUNTIF($AG$1:AG91,AG92),"")&amp;IF(J92=11,RANK(L92,$AH$19:$AH$332,0)+COUNTIF($AH$1:AH91,AH92),"")</f>
        <v>74</v>
      </c>
      <c r="N92" s="9" t="s">
        <v>179</v>
      </c>
      <c r="Z92" s="10" t="str">
        <f t="shared" si="17"/>
        <v/>
      </c>
      <c r="AA92" s="10" t="str">
        <f t="shared" si="18"/>
        <v/>
      </c>
      <c r="AB92" s="10" t="str">
        <f t="shared" si="19"/>
        <v/>
      </c>
      <c r="AC92" s="10" t="str">
        <f t="shared" si="20"/>
        <v/>
      </c>
      <c r="AD92" s="10" t="str">
        <f t="shared" si="21"/>
        <v/>
      </c>
      <c r="AE92" s="10">
        <f t="shared" si="22"/>
        <v>0</v>
      </c>
      <c r="AF92" s="10" t="str">
        <f t="shared" si="23"/>
        <v/>
      </c>
      <c r="AG92" s="10" t="str">
        <f t="shared" si="24"/>
        <v/>
      </c>
      <c r="AH92" s="10" t="str">
        <f t="shared" si="25"/>
        <v/>
      </c>
      <c r="AI92" s="13" t="str">
        <f t="shared" si="26"/>
        <v>63</v>
      </c>
      <c r="AJ92" s="11">
        <f t="shared" si="27"/>
        <v>63</v>
      </c>
    </row>
    <row r="93" spans="1:36" x14ac:dyDescent="0.25">
      <c r="A93" s="1">
        <v>75</v>
      </c>
      <c r="B93" s="4">
        <v>48</v>
      </c>
      <c r="C93" s="9" t="s">
        <v>422</v>
      </c>
      <c r="D93" s="9" t="s">
        <v>94</v>
      </c>
      <c r="E93" s="9" t="s">
        <v>146</v>
      </c>
      <c r="F93" s="9">
        <v>3136423743</v>
      </c>
      <c r="G93" s="9" t="s">
        <v>316</v>
      </c>
      <c r="H93" s="27"/>
      <c r="I93" s="6">
        <v>8</v>
      </c>
      <c r="J93" s="6">
        <v>8</v>
      </c>
      <c r="K93" s="27"/>
      <c r="L93" s="7">
        <f t="shared" si="28"/>
        <v>0</v>
      </c>
      <c r="M93" s="8" t="str">
        <f>IF(J93=4,RANK(L93,$AA$19:$AA$332,0)+COUNTIF($AA$1:AA92,AA93),"")&amp;IF(J93=5,RANK(L93,$AB$19:$AB$332,0)+COUNTIF($AB$1:AB92,AB93),"")&amp;IF(J93=6,RANK(L93,$AC$19:$AC$332,0)+COUNTIF($AC$1:AC92,AC93),"")&amp;IF(J93=7,RANK(L93,$AD$19:$AD$332,0)+COUNTIF($AD$1:AD92,AD93),"")&amp;IF(J93=8,RANK(L93,$AE$19:$AE$332,0)+COUNTIF($AE$1:AE92,AE93),"")&amp;IF(J93=9,RANK(L93,$AF$19:$AF$332,0)+COUNTIF($AF$1:AF92,AF93),"")&amp;IF(J93=10,RANK(L93,$AG$19:$AG$332,0)+COUNTIF($AG$1:AG92,AG93),"")&amp;IF(J93=11,RANK(L93,$AH$19:$AH$332,0)+COUNTIF($AH$1:AH92,AH93),"")</f>
        <v>75</v>
      </c>
      <c r="N93" s="9" t="s">
        <v>179</v>
      </c>
      <c r="Z93" s="10" t="str">
        <f t="shared" si="17"/>
        <v/>
      </c>
      <c r="AA93" s="10" t="str">
        <f t="shared" si="18"/>
        <v/>
      </c>
      <c r="AB93" s="10" t="str">
        <f t="shared" si="19"/>
        <v/>
      </c>
      <c r="AC93" s="10" t="str">
        <f t="shared" si="20"/>
        <v/>
      </c>
      <c r="AD93" s="10" t="str">
        <f t="shared" si="21"/>
        <v/>
      </c>
      <c r="AE93" s="10">
        <f t="shared" si="22"/>
        <v>0</v>
      </c>
      <c r="AF93" s="10" t="str">
        <f t="shared" si="23"/>
        <v/>
      </c>
      <c r="AG93" s="10" t="str">
        <f t="shared" si="24"/>
        <v/>
      </c>
      <c r="AH93" s="10" t="str">
        <f t="shared" si="25"/>
        <v/>
      </c>
      <c r="AI93" s="13" t="str">
        <f t="shared" si="26"/>
        <v>63</v>
      </c>
      <c r="AJ93" s="11">
        <f t="shared" si="27"/>
        <v>63</v>
      </c>
    </row>
    <row r="94" spans="1:36" x14ac:dyDescent="0.25">
      <c r="A94" s="1">
        <v>76</v>
      </c>
      <c r="B94" s="4">
        <v>48</v>
      </c>
      <c r="C94" s="9" t="s">
        <v>423</v>
      </c>
      <c r="D94" s="9" t="s">
        <v>106</v>
      </c>
      <c r="E94" s="9" t="s">
        <v>424</v>
      </c>
      <c r="F94" s="9">
        <v>2707993027</v>
      </c>
      <c r="G94" s="9" t="s">
        <v>158</v>
      </c>
      <c r="H94" s="27"/>
      <c r="I94" s="6">
        <v>8</v>
      </c>
      <c r="J94" s="6">
        <v>8</v>
      </c>
      <c r="K94" s="27"/>
      <c r="L94" s="7">
        <f t="shared" si="28"/>
        <v>0</v>
      </c>
      <c r="M94" s="8" t="str">
        <f>IF(J94=4,RANK(L94,$AA$19:$AA$332,0)+COUNTIF($AA$1:AA93,AA94),"")&amp;IF(J94=5,RANK(L94,$AB$19:$AB$332,0)+COUNTIF($AB$1:AB93,AB94),"")&amp;IF(J94=6,RANK(L94,$AC$19:$AC$332,0)+COUNTIF($AC$1:AC93,AC94),"")&amp;IF(J94=7,RANK(L94,$AD$19:$AD$332,0)+COUNTIF($AD$1:AD93,AD94),"")&amp;IF(J94=8,RANK(L94,$AE$19:$AE$332,0)+COUNTIF($AE$1:AE93,AE94),"")&amp;IF(J94=9,RANK(L94,$AF$19:$AF$332,0)+COUNTIF($AF$1:AF93,AF94),"")&amp;IF(J94=10,RANK(L94,$AG$19:$AG$332,0)+COUNTIF($AG$1:AG93,AG94),"")&amp;IF(J94=11,RANK(L94,$AH$19:$AH$332,0)+COUNTIF($AH$1:AH93,AH94),"")</f>
        <v>76</v>
      </c>
      <c r="N94" s="9" t="s">
        <v>179</v>
      </c>
      <c r="Z94" s="10" t="str">
        <f t="shared" si="17"/>
        <v/>
      </c>
      <c r="AA94" s="10" t="str">
        <f t="shared" si="18"/>
        <v/>
      </c>
      <c r="AB94" s="10" t="str">
        <f t="shared" si="19"/>
        <v/>
      </c>
      <c r="AC94" s="10" t="str">
        <f t="shared" si="20"/>
        <v/>
      </c>
      <c r="AD94" s="10" t="str">
        <f t="shared" si="21"/>
        <v/>
      </c>
      <c r="AE94" s="10">
        <f t="shared" si="22"/>
        <v>0</v>
      </c>
      <c r="AF94" s="10" t="str">
        <f t="shared" si="23"/>
        <v/>
      </c>
      <c r="AG94" s="10" t="str">
        <f t="shared" si="24"/>
        <v/>
      </c>
      <c r="AH94" s="10" t="str">
        <f t="shared" si="25"/>
        <v/>
      </c>
      <c r="AI94" s="13" t="str">
        <f t="shared" si="26"/>
        <v>63</v>
      </c>
      <c r="AJ94" s="11">
        <f t="shared" si="27"/>
        <v>63</v>
      </c>
    </row>
    <row r="95" spans="1:36" x14ac:dyDescent="0.25">
      <c r="A95" s="1">
        <v>77</v>
      </c>
      <c r="B95" s="4">
        <v>48</v>
      </c>
      <c r="C95" s="9" t="s">
        <v>51</v>
      </c>
      <c r="D95" s="9" t="s">
        <v>94</v>
      </c>
      <c r="E95" s="9" t="s">
        <v>108</v>
      </c>
      <c r="F95" s="9">
        <v>1032692701</v>
      </c>
      <c r="G95" s="9" t="s">
        <v>316</v>
      </c>
      <c r="H95" s="27"/>
      <c r="I95" s="6">
        <v>8</v>
      </c>
      <c r="J95" s="6">
        <v>8</v>
      </c>
      <c r="K95" s="27"/>
      <c r="L95" s="7">
        <f t="shared" si="28"/>
        <v>0</v>
      </c>
      <c r="M95" s="8" t="str">
        <f>IF(J95=4,RANK(L95,$AA$19:$AA$332,0)+COUNTIF($AA$1:AA94,AA95),"")&amp;IF(J95=5,RANK(L95,$AB$19:$AB$332,0)+COUNTIF($AB$1:AB94,AB95),"")&amp;IF(J95=6,RANK(L95,$AC$19:$AC$332,0)+COUNTIF($AC$1:AC94,AC95),"")&amp;IF(J95=7,RANK(L95,$AD$19:$AD$332,0)+COUNTIF($AD$1:AD94,AD95),"")&amp;IF(J95=8,RANK(L95,$AE$19:$AE$332,0)+COUNTIF($AE$1:AE94,AE95),"")&amp;IF(J95=9,RANK(L95,$AF$19:$AF$332,0)+COUNTIF($AF$1:AF94,AF95),"")&amp;IF(J95=10,RANK(L95,$AG$19:$AG$332,0)+COUNTIF($AG$1:AG94,AG95),"")&amp;IF(J95=11,RANK(L95,$AH$19:$AH$332,0)+COUNTIF($AH$1:AH94,AH95),"")</f>
        <v>77</v>
      </c>
      <c r="N95" s="9" t="s">
        <v>179</v>
      </c>
      <c r="Z95" s="10" t="str">
        <f t="shared" si="17"/>
        <v/>
      </c>
      <c r="AA95" s="10" t="str">
        <f t="shared" si="18"/>
        <v/>
      </c>
      <c r="AB95" s="10" t="str">
        <f t="shared" si="19"/>
        <v/>
      </c>
      <c r="AC95" s="10" t="str">
        <f t="shared" si="20"/>
        <v/>
      </c>
      <c r="AD95" s="10" t="str">
        <f t="shared" si="21"/>
        <v/>
      </c>
      <c r="AE95" s="10">
        <f t="shared" si="22"/>
        <v>0</v>
      </c>
      <c r="AF95" s="10" t="str">
        <f t="shared" si="23"/>
        <v/>
      </c>
      <c r="AG95" s="10" t="str">
        <f t="shared" si="24"/>
        <v/>
      </c>
      <c r="AH95" s="10" t="str">
        <f t="shared" si="25"/>
        <v/>
      </c>
      <c r="AI95" s="13" t="str">
        <f t="shared" si="26"/>
        <v>63</v>
      </c>
      <c r="AJ95" s="11">
        <f t="shared" si="27"/>
        <v>63</v>
      </c>
    </row>
    <row r="96" spans="1:36" x14ac:dyDescent="0.25">
      <c r="A96" s="1">
        <v>78</v>
      </c>
      <c r="B96" s="4">
        <v>48</v>
      </c>
      <c r="C96" s="9" t="s">
        <v>169</v>
      </c>
      <c r="D96" s="9" t="s">
        <v>103</v>
      </c>
      <c r="E96" s="9" t="s">
        <v>45</v>
      </c>
      <c r="F96" s="9">
        <v>10625882</v>
      </c>
      <c r="G96" s="9" t="s">
        <v>316</v>
      </c>
      <c r="H96" s="27"/>
      <c r="I96" s="6">
        <v>8</v>
      </c>
      <c r="J96" s="6">
        <v>8</v>
      </c>
      <c r="K96" s="27"/>
      <c r="L96" s="7">
        <f t="shared" si="28"/>
        <v>0</v>
      </c>
      <c r="M96" s="8" t="str">
        <f>IF(J96=4,RANK(L96,$AA$19:$AA$332,0)+COUNTIF($AA$1:AA95,AA96),"")&amp;IF(J96=5,RANK(L96,$AB$19:$AB$332,0)+COUNTIF($AB$1:AB95,AB96),"")&amp;IF(J96=6,RANK(L96,$AC$19:$AC$332,0)+COUNTIF($AC$1:AC95,AC96),"")&amp;IF(J96=7,RANK(L96,$AD$19:$AD$332,0)+COUNTIF($AD$1:AD95,AD96),"")&amp;IF(J96=8,RANK(L96,$AE$19:$AE$332,0)+COUNTIF($AE$1:AE95,AE96),"")&amp;IF(J96=9,RANK(L96,$AF$19:$AF$332,0)+COUNTIF($AF$1:AF95,AF96),"")&amp;IF(J96=10,RANK(L96,$AG$19:$AG$332,0)+COUNTIF($AG$1:AG95,AG96),"")&amp;IF(J96=11,RANK(L96,$AH$19:$AH$332,0)+COUNTIF($AH$1:AH95,AH96),"")</f>
        <v>78</v>
      </c>
      <c r="N96" s="9" t="s">
        <v>179</v>
      </c>
      <c r="Z96" s="10" t="str">
        <f t="shared" si="17"/>
        <v/>
      </c>
      <c r="AA96" s="10" t="str">
        <f t="shared" si="18"/>
        <v/>
      </c>
      <c r="AB96" s="10" t="str">
        <f t="shared" si="19"/>
        <v/>
      </c>
      <c r="AC96" s="10" t="str">
        <f t="shared" si="20"/>
        <v/>
      </c>
      <c r="AD96" s="10" t="str">
        <f t="shared" si="21"/>
        <v/>
      </c>
      <c r="AE96" s="10">
        <f t="shared" si="22"/>
        <v>0</v>
      </c>
      <c r="AF96" s="10" t="str">
        <f t="shared" si="23"/>
        <v/>
      </c>
      <c r="AG96" s="10" t="str">
        <f t="shared" si="24"/>
        <v/>
      </c>
      <c r="AH96" s="10" t="str">
        <f t="shared" si="25"/>
        <v/>
      </c>
      <c r="AI96" s="13" t="str">
        <f t="shared" si="26"/>
        <v>63</v>
      </c>
      <c r="AJ96" s="11">
        <f t="shared" si="27"/>
        <v>63</v>
      </c>
    </row>
    <row r="97" spans="1:36" x14ac:dyDescent="0.25">
      <c r="A97" s="1">
        <v>79</v>
      </c>
      <c r="B97" s="4">
        <v>48</v>
      </c>
      <c r="C97" s="9" t="s">
        <v>425</v>
      </c>
      <c r="D97" s="9" t="s">
        <v>56</v>
      </c>
      <c r="E97" s="9" t="s">
        <v>188</v>
      </c>
      <c r="F97" s="9">
        <v>1714273468</v>
      </c>
      <c r="G97" s="9" t="s">
        <v>316</v>
      </c>
      <c r="H97" s="27"/>
      <c r="I97" s="6">
        <v>8</v>
      </c>
      <c r="J97" s="6">
        <v>8</v>
      </c>
      <c r="K97" s="27"/>
      <c r="L97" s="7">
        <f t="shared" si="28"/>
        <v>0</v>
      </c>
      <c r="M97" s="8" t="str">
        <f>IF(J97=4,RANK(L97,$AA$19:$AA$332,0)+COUNTIF($AA$1:AA96,AA97),"")&amp;IF(J97=5,RANK(L97,$AB$19:$AB$332,0)+COUNTIF($AB$1:AB96,AB97),"")&amp;IF(J97=6,RANK(L97,$AC$19:$AC$332,0)+COUNTIF($AC$1:AC96,AC97),"")&amp;IF(J97=7,RANK(L97,$AD$19:$AD$332,0)+COUNTIF($AD$1:AD96,AD97),"")&amp;IF(J97=8,RANK(L97,$AE$19:$AE$332,0)+COUNTIF($AE$1:AE96,AE97),"")&amp;IF(J97=9,RANK(L97,$AF$19:$AF$332,0)+COUNTIF($AF$1:AF96,AF97),"")&amp;IF(J97=10,RANK(L97,$AG$19:$AG$332,0)+COUNTIF($AG$1:AG96,AG97),"")&amp;IF(J97=11,RANK(L97,$AH$19:$AH$332,0)+COUNTIF($AH$1:AH96,AH97),"")</f>
        <v>79</v>
      </c>
      <c r="N97" s="9" t="s">
        <v>179</v>
      </c>
      <c r="Z97" s="10" t="str">
        <f t="shared" si="17"/>
        <v/>
      </c>
      <c r="AA97" s="10" t="str">
        <f t="shared" si="18"/>
        <v/>
      </c>
      <c r="AB97" s="10" t="str">
        <f t="shared" si="19"/>
        <v/>
      </c>
      <c r="AC97" s="10" t="str">
        <f t="shared" si="20"/>
        <v/>
      </c>
      <c r="AD97" s="10" t="str">
        <f t="shared" si="21"/>
        <v/>
      </c>
      <c r="AE97" s="10">
        <f t="shared" si="22"/>
        <v>0</v>
      </c>
      <c r="AF97" s="10" t="str">
        <f t="shared" si="23"/>
        <v/>
      </c>
      <c r="AG97" s="10" t="str">
        <f t="shared" si="24"/>
        <v/>
      </c>
      <c r="AH97" s="10" t="str">
        <f t="shared" si="25"/>
        <v/>
      </c>
      <c r="AI97" s="13" t="str">
        <f t="shared" si="26"/>
        <v>63</v>
      </c>
      <c r="AJ97" s="11">
        <f t="shared" si="27"/>
        <v>63</v>
      </c>
    </row>
    <row r="98" spans="1:36" x14ac:dyDescent="0.25">
      <c r="A98" s="1">
        <v>80</v>
      </c>
      <c r="B98" s="4">
        <v>48</v>
      </c>
      <c r="C98" s="9" t="s">
        <v>426</v>
      </c>
      <c r="D98" s="9" t="s">
        <v>174</v>
      </c>
      <c r="E98" s="9" t="s">
        <v>424</v>
      </c>
      <c r="F98" s="9">
        <v>4190156742</v>
      </c>
      <c r="G98" s="9" t="s">
        <v>158</v>
      </c>
      <c r="H98" s="27"/>
      <c r="I98" s="6">
        <v>8</v>
      </c>
      <c r="J98" s="6">
        <v>8</v>
      </c>
      <c r="K98" s="27"/>
      <c r="L98" s="7">
        <f t="shared" si="28"/>
        <v>0</v>
      </c>
      <c r="M98" s="8" t="str">
        <f>IF(J98=4,RANK(L98,$AA$19:$AA$332,0)+COUNTIF($AA$1:AA97,AA98),"")&amp;IF(J98=5,RANK(L98,$AB$19:$AB$332,0)+COUNTIF($AB$1:AB97,AB98),"")&amp;IF(J98=6,RANK(L98,$AC$19:$AC$332,0)+COUNTIF($AC$1:AC97,AC98),"")&amp;IF(J98=7,RANK(L98,$AD$19:$AD$332,0)+COUNTIF($AD$1:AD97,AD98),"")&amp;IF(J98=8,RANK(L98,$AE$19:$AE$332,0)+COUNTIF($AE$1:AE97,AE98),"")&amp;IF(J98=9,RANK(L98,$AF$19:$AF$332,0)+COUNTIF($AF$1:AF97,AF98),"")&amp;IF(J98=10,RANK(L98,$AG$19:$AG$332,0)+COUNTIF($AG$1:AG97,AG98),"")&amp;IF(J98=11,RANK(L98,$AH$19:$AH$332,0)+COUNTIF($AH$1:AH97,AH98),"")</f>
        <v>80</v>
      </c>
      <c r="N98" s="9" t="s">
        <v>179</v>
      </c>
      <c r="Z98" s="10" t="str">
        <f t="shared" si="17"/>
        <v/>
      </c>
      <c r="AA98" s="10" t="str">
        <f t="shared" si="18"/>
        <v/>
      </c>
      <c r="AB98" s="10" t="str">
        <f t="shared" si="19"/>
        <v/>
      </c>
      <c r="AC98" s="10" t="str">
        <f t="shared" si="20"/>
        <v/>
      </c>
      <c r="AD98" s="10" t="str">
        <f t="shared" si="21"/>
        <v/>
      </c>
      <c r="AE98" s="10">
        <f t="shared" si="22"/>
        <v>0</v>
      </c>
      <c r="AF98" s="10" t="str">
        <f t="shared" si="23"/>
        <v/>
      </c>
      <c r="AG98" s="10" t="str">
        <f t="shared" si="24"/>
        <v/>
      </c>
      <c r="AH98" s="10" t="str">
        <f t="shared" si="25"/>
        <v/>
      </c>
      <c r="AI98" s="13" t="str">
        <f t="shared" si="26"/>
        <v>63</v>
      </c>
      <c r="AJ98" s="11">
        <f t="shared" si="27"/>
        <v>63</v>
      </c>
    </row>
    <row r="99" spans="1:36" x14ac:dyDescent="0.25">
      <c r="A99" s="1">
        <v>81</v>
      </c>
      <c r="B99" s="4">
        <v>48</v>
      </c>
      <c r="C99" s="9" t="s">
        <v>427</v>
      </c>
      <c r="D99" s="9" t="s">
        <v>72</v>
      </c>
      <c r="E99" s="9" t="s">
        <v>41</v>
      </c>
      <c r="F99" s="9">
        <v>1631615141</v>
      </c>
      <c r="G99" s="9" t="s">
        <v>316</v>
      </c>
      <c r="H99" s="27"/>
      <c r="I99" s="6">
        <v>8</v>
      </c>
      <c r="J99" s="6">
        <v>8</v>
      </c>
      <c r="K99" s="27"/>
      <c r="L99" s="7">
        <f t="shared" si="28"/>
        <v>0</v>
      </c>
      <c r="M99" s="8" t="str">
        <f>IF(J99=4,RANK(L99,$AA$19:$AA$332,0)+COUNTIF($AA$1:AA98,AA99),"")&amp;IF(J99=5,RANK(L99,$AB$19:$AB$332,0)+COUNTIF($AB$1:AB98,AB99),"")&amp;IF(J99=6,RANK(L99,$AC$19:$AC$332,0)+COUNTIF($AC$1:AC98,AC99),"")&amp;IF(J99=7,RANK(L99,$AD$19:$AD$332,0)+COUNTIF($AD$1:AD98,AD99),"")&amp;IF(J99=8,RANK(L99,$AE$19:$AE$332,0)+COUNTIF($AE$1:AE98,AE99),"")&amp;IF(J99=9,RANK(L99,$AF$19:$AF$332,0)+COUNTIF($AF$1:AF98,AF99),"")&amp;IF(J99=10,RANK(L99,$AG$19:$AG$332,0)+COUNTIF($AG$1:AG98,AG99),"")&amp;IF(J99=11,RANK(L99,$AH$19:$AH$332,0)+COUNTIF($AH$1:AH98,AH99),"")</f>
        <v>81</v>
      </c>
      <c r="N99" s="9" t="s">
        <v>179</v>
      </c>
      <c r="Z99" s="10" t="str">
        <f t="shared" si="17"/>
        <v/>
      </c>
      <c r="AA99" s="10" t="str">
        <f t="shared" si="18"/>
        <v/>
      </c>
      <c r="AB99" s="10" t="str">
        <f t="shared" si="19"/>
        <v/>
      </c>
      <c r="AC99" s="10" t="str">
        <f t="shared" si="20"/>
        <v/>
      </c>
      <c r="AD99" s="10" t="str">
        <f t="shared" si="21"/>
        <v/>
      </c>
      <c r="AE99" s="10">
        <f t="shared" si="22"/>
        <v>0</v>
      </c>
      <c r="AF99" s="10" t="str">
        <f t="shared" si="23"/>
        <v/>
      </c>
      <c r="AG99" s="10" t="str">
        <f t="shared" si="24"/>
        <v/>
      </c>
      <c r="AH99" s="10" t="str">
        <f t="shared" si="25"/>
        <v/>
      </c>
      <c r="AI99" s="13" t="str">
        <f t="shared" si="26"/>
        <v>63</v>
      </c>
      <c r="AJ99" s="11">
        <f t="shared" si="27"/>
        <v>63</v>
      </c>
    </row>
    <row r="100" spans="1:36" x14ac:dyDescent="0.25">
      <c r="A100" s="1">
        <v>82</v>
      </c>
      <c r="B100" s="4">
        <v>48</v>
      </c>
      <c r="C100" s="9" t="s">
        <v>428</v>
      </c>
      <c r="D100" s="9" t="s">
        <v>200</v>
      </c>
      <c r="E100" s="9" t="s">
        <v>31</v>
      </c>
      <c r="F100" s="9">
        <v>257718642</v>
      </c>
      <c r="G100" s="9" t="s">
        <v>316</v>
      </c>
      <c r="H100" s="27"/>
      <c r="I100" s="6">
        <v>8</v>
      </c>
      <c r="J100" s="6">
        <v>8</v>
      </c>
      <c r="K100" s="27"/>
      <c r="L100" s="7">
        <f t="shared" si="28"/>
        <v>0</v>
      </c>
      <c r="M100" s="8" t="str">
        <f>IF(J100=4,RANK(L100,$AA$19:$AA$332,0)+COUNTIF($AA$1:AA99,AA100),"")&amp;IF(J100=5,RANK(L100,$AB$19:$AB$332,0)+COUNTIF($AB$1:AB99,AB100),"")&amp;IF(J100=6,RANK(L100,$AC$19:$AC$332,0)+COUNTIF($AC$1:AC99,AC100),"")&amp;IF(J100=7,RANK(L100,$AD$19:$AD$332,0)+COUNTIF($AD$1:AD99,AD100),"")&amp;IF(J100=8,RANK(L100,$AE$19:$AE$332,0)+COUNTIF($AE$1:AE99,AE100),"")&amp;IF(J100=9,RANK(L100,$AF$19:$AF$332,0)+COUNTIF($AF$1:AF99,AF100),"")&amp;IF(J100=10,RANK(L100,$AG$19:$AG$332,0)+COUNTIF($AG$1:AG99,AG100),"")&amp;IF(J100=11,RANK(L100,$AH$19:$AH$332,0)+COUNTIF($AH$1:AH99,AH100),"")</f>
        <v>82</v>
      </c>
      <c r="N100" s="9" t="s">
        <v>179</v>
      </c>
      <c r="Z100" s="10" t="str">
        <f t="shared" si="17"/>
        <v/>
      </c>
      <c r="AA100" s="10" t="str">
        <f t="shared" si="18"/>
        <v/>
      </c>
      <c r="AB100" s="10" t="str">
        <f t="shared" si="19"/>
        <v/>
      </c>
      <c r="AC100" s="10" t="str">
        <f t="shared" si="20"/>
        <v/>
      </c>
      <c r="AD100" s="10" t="str">
        <f t="shared" si="21"/>
        <v/>
      </c>
      <c r="AE100" s="10">
        <f t="shared" si="22"/>
        <v>0</v>
      </c>
      <c r="AF100" s="10" t="str">
        <f t="shared" si="23"/>
        <v/>
      </c>
      <c r="AG100" s="10" t="str">
        <f t="shared" si="24"/>
        <v/>
      </c>
      <c r="AH100" s="10" t="str">
        <f t="shared" si="25"/>
        <v/>
      </c>
      <c r="AI100" s="13" t="str">
        <f t="shared" si="26"/>
        <v>63</v>
      </c>
      <c r="AJ100" s="11">
        <f t="shared" si="27"/>
        <v>63</v>
      </c>
    </row>
    <row r="101" spans="1:36" x14ac:dyDescent="0.25">
      <c r="A101" s="1">
        <v>83</v>
      </c>
      <c r="B101" s="4">
        <v>48</v>
      </c>
      <c r="C101" s="9" t="s">
        <v>429</v>
      </c>
      <c r="D101" s="9" t="s">
        <v>94</v>
      </c>
      <c r="E101" s="9" t="s">
        <v>75</v>
      </c>
      <c r="F101" s="9">
        <v>423754029</v>
      </c>
      <c r="G101" s="9" t="s">
        <v>316</v>
      </c>
      <c r="H101" s="27"/>
      <c r="I101" s="6">
        <v>8</v>
      </c>
      <c r="J101" s="6">
        <v>8</v>
      </c>
      <c r="K101" s="27"/>
      <c r="L101" s="7">
        <f t="shared" si="28"/>
        <v>0</v>
      </c>
      <c r="M101" s="8" t="str">
        <f>IF(J101=4,RANK(L101,$AA$19:$AA$332,0)+COUNTIF($AA$1:AA100,AA101),"")&amp;IF(J101=5,RANK(L101,$AB$19:$AB$332,0)+COUNTIF($AB$1:AB100,AB101),"")&amp;IF(J101=6,RANK(L101,$AC$19:$AC$332,0)+COUNTIF($AC$1:AC100,AC101),"")&amp;IF(J101=7,RANK(L101,$AD$19:$AD$332,0)+COUNTIF($AD$1:AD100,AD101),"")&amp;IF(J101=8,RANK(L101,$AE$19:$AE$332,0)+COUNTIF($AE$1:AE100,AE101),"")&amp;IF(J101=9,RANK(L101,$AF$19:$AF$332,0)+COUNTIF($AF$1:AF100,AF101),"")&amp;IF(J101=10,RANK(L101,$AG$19:$AG$332,0)+COUNTIF($AG$1:AG100,AG101),"")&amp;IF(J101=11,RANK(L101,$AH$19:$AH$332,0)+COUNTIF($AH$1:AH100,AH101),"")</f>
        <v>83</v>
      </c>
      <c r="N101" s="9" t="s">
        <v>179</v>
      </c>
      <c r="Z101" s="10" t="str">
        <f t="shared" si="17"/>
        <v/>
      </c>
      <c r="AA101" s="10" t="str">
        <f t="shared" si="18"/>
        <v/>
      </c>
      <c r="AB101" s="10" t="str">
        <f t="shared" si="19"/>
        <v/>
      </c>
      <c r="AC101" s="10" t="str">
        <f t="shared" si="20"/>
        <v/>
      </c>
      <c r="AD101" s="10" t="str">
        <f t="shared" si="21"/>
        <v/>
      </c>
      <c r="AE101" s="10">
        <f t="shared" si="22"/>
        <v>0</v>
      </c>
      <c r="AF101" s="10" t="str">
        <f t="shared" si="23"/>
        <v/>
      </c>
      <c r="AG101" s="10" t="str">
        <f t="shared" si="24"/>
        <v/>
      </c>
      <c r="AH101" s="10" t="str">
        <f t="shared" si="25"/>
        <v/>
      </c>
      <c r="AI101" s="13" t="str">
        <f t="shared" si="26"/>
        <v>63</v>
      </c>
      <c r="AJ101" s="11">
        <f t="shared" si="27"/>
        <v>63</v>
      </c>
    </row>
    <row r="102" spans="1:36" x14ac:dyDescent="0.25">
      <c r="A102" s="1">
        <v>84</v>
      </c>
      <c r="B102" s="4">
        <v>48</v>
      </c>
      <c r="C102" s="9" t="s">
        <v>430</v>
      </c>
      <c r="D102" s="9" t="s">
        <v>103</v>
      </c>
      <c r="E102" s="9" t="s">
        <v>268</v>
      </c>
      <c r="F102" s="9">
        <v>2152245399</v>
      </c>
      <c r="G102" s="9" t="s">
        <v>316</v>
      </c>
      <c r="H102" s="27"/>
      <c r="I102" s="6">
        <v>8</v>
      </c>
      <c r="J102" s="6">
        <v>8</v>
      </c>
      <c r="K102" s="27"/>
      <c r="L102" s="7">
        <f t="shared" si="28"/>
        <v>0</v>
      </c>
      <c r="M102" s="8" t="str">
        <f>IF(J102=4,RANK(L102,$AA$19:$AA$332,0)+COUNTIF($AA$1:AA101,AA102),"")&amp;IF(J102=5,RANK(L102,$AB$19:$AB$332,0)+COUNTIF($AB$1:AB101,AB102),"")&amp;IF(J102=6,RANK(L102,$AC$19:$AC$332,0)+COUNTIF($AC$1:AC101,AC102),"")&amp;IF(J102=7,RANK(L102,$AD$19:$AD$332,0)+COUNTIF($AD$1:AD101,AD102),"")&amp;IF(J102=8,RANK(L102,$AE$19:$AE$332,0)+COUNTIF($AE$1:AE101,AE102),"")&amp;IF(J102=9,RANK(L102,$AF$19:$AF$332,0)+COUNTIF($AF$1:AF101,AF102),"")&amp;IF(J102=10,RANK(L102,$AG$19:$AG$332,0)+COUNTIF($AG$1:AG101,AG102),"")&amp;IF(J102=11,RANK(L102,$AH$19:$AH$332,0)+COUNTIF($AH$1:AH101,AH102),"")</f>
        <v>84</v>
      </c>
      <c r="N102" s="9" t="s">
        <v>179</v>
      </c>
      <c r="Z102" s="10" t="str">
        <f t="shared" si="17"/>
        <v/>
      </c>
      <c r="AA102" s="10" t="str">
        <f t="shared" si="18"/>
        <v/>
      </c>
      <c r="AB102" s="10" t="str">
        <f t="shared" si="19"/>
        <v/>
      </c>
      <c r="AC102" s="10" t="str">
        <f t="shared" si="20"/>
        <v/>
      </c>
      <c r="AD102" s="10" t="str">
        <f t="shared" si="21"/>
        <v/>
      </c>
      <c r="AE102" s="10">
        <f t="shared" si="22"/>
        <v>0</v>
      </c>
      <c r="AF102" s="10" t="str">
        <f t="shared" si="23"/>
        <v/>
      </c>
      <c r="AG102" s="10" t="str">
        <f t="shared" si="24"/>
        <v/>
      </c>
      <c r="AH102" s="10" t="str">
        <f t="shared" si="25"/>
        <v/>
      </c>
      <c r="AI102" s="13" t="str">
        <f t="shared" si="26"/>
        <v>63</v>
      </c>
      <c r="AJ102" s="11">
        <f t="shared" si="27"/>
        <v>63</v>
      </c>
    </row>
    <row r="103" spans="1:36" x14ac:dyDescent="0.25">
      <c r="A103" s="1">
        <v>85</v>
      </c>
      <c r="B103" s="4">
        <v>48</v>
      </c>
      <c r="C103" s="9" t="s">
        <v>431</v>
      </c>
      <c r="D103" s="9" t="s">
        <v>200</v>
      </c>
      <c r="E103" s="9" t="s">
        <v>41</v>
      </c>
      <c r="F103" s="9">
        <v>3547147048</v>
      </c>
      <c r="G103" s="9" t="s">
        <v>316</v>
      </c>
      <c r="H103" s="27"/>
      <c r="I103" s="6">
        <v>8</v>
      </c>
      <c r="J103" s="6">
        <v>8</v>
      </c>
      <c r="K103" s="27"/>
      <c r="L103" s="7">
        <f t="shared" si="28"/>
        <v>0</v>
      </c>
      <c r="M103" s="8" t="str">
        <f>IF(J103=4,RANK(L103,$AA$19:$AA$332,0)+COUNTIF($AA$1:AA102,AA103),"")&amp;IF(J103=5,RANK(L103,$AB$19:$AB$332,0)+COUNTIF($AB$1:AB102,AB103),"")&amp;IF(J103=6,RANK(L103,$AC$19:$AC$332,0)+COUNTIF($AC$1:AC102,AC103),"")&amp;IF(J103=7,RANK(L103,$AD$19:$AD$332,0)+COUNTIF($AD$1:AD102,AD103),"")&amp;IF(J103=8,RANK(L103,$AE$19:$AE$332,0)+COUNTIF($AE$1:AE102,AE103),"")&amp;IF(J103=9,RANK(L103,$AF$19:$AF$332,0)+COUNTIF($AF$1:AF102,AF103),"")&amp;IF(J103=10,RANK(L103,$AG$19:$AG$332,0)+COUNTIF($AG$1:AG102,AG103),"")&amp;IF(J103=11,RANK(L103,$AH$19:$AH$332,0)+COUNTIF($AH$1:AH102,AH103),"")</f>
        <v>85</v>
      </c>
      <c r="N103" s="9" t="s">
        <v>179</v>
      </c>
      <c r="Z103" s="10" t="str">
        <f t="shared" si="17"/>
        <v/>
      </c>
      <c r="AA103" s="10" t="str">
        <f t="shared" si="18"/>
        <v/>
      </c>
      <c r="AB103" s="10" t="str">
        <f t="shared" si="19"/>
        <v/>
      </c>
      <c r="AC103" s="10" t="str">
        <f t="shared" si="20"/>
        <v/>
      </c>
      <c r="AD103" s="10" t="str">
        <f t="shared" si="21"/>
        <v/>
      </c>
      <c r="AE103" s="10">
        <f t="shared" si="22"/>
        <v>0</v>
      </c>
      <c r="AF103" s="10" t="str">
        <f t="shared" si="23"/>
        <v/>
      </c>
      <c r="AG103" s="10" t="str">
        <f t="shared" si="24"/>
        <v/>
      </c>
      <c r="AH103" s="10" t="str">
        <f t="shared" si="25"/>
        <v/>
      </c>
      <c r="AI103" s="13" t="str">
        <f t="shared" si="26"/>
        <v>63</v>
      </c>
      <c r="AJ103" s="11">
        <f t="shared" si="27"/>
        <v>63</v>
      </c>
    </row>
  </sheetData>
  <mergeCells count="6">
    <mergeCell ref="A16:B16"/>
    <mergeCell ref="A6:B7"/>
    <mergeCell ref="C6:G6"/>
    <mergeCell ref="H6:H7"/>
    <mergeCell ref="I6:J6"/>
    <mergeCell ref="I7:J7"/>
  </mergeCells>
  <conditionalFormatting sqref="L19:L103">
    <cfRule type="cellIs" dxfId="6"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97"/>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COUNTIF(J19:J872,4)</f>
        <v>0</v>
      </c>
      <c r="D8" s="17">
        <f>COUNTIF($Z$19:$Z$872,5)</f>
        <v>0</v>
      </c>
      <c r="E8" s="17">
        <f>COUNTIF($Z$19:$Z$872,104)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COUNTIF(J19:J873,5)</f>
        <v>0</v>
      </c>
      <c r="D9" s="17">
        <f>COUNTIF($Z$19:$Z$872,6)</f>
        <v>0</v>
      </c>
      <c r="E9" s="17">
        <f>COUNTIF($Z$19:$Z$872,105)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COUNTIF(J19:J874,6)</f>
        <v>0</v>
      </c>
      <c r="D10" s="17">
        <f>COUNTIF($Z$19:$Z$872,7)</f>
        <v>0</v>
      </c>
      <c r="E10" s="17">
        <f>COUNTIF($Z$19:$Z$872,106)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COUNTIF(J19:J875,7)</f>
        <v>0</v>
      </c>
      <c r="D11" s="17">
        <f>COUNTIF($Z$19:$Z$872,8)</f>
        <v>0</v>
      </c>
      <c r="E11" s="17">
        <f>COUNTIF($Z$19:$Z$872,107)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COUNTIF(J19:J876,8)</f>
        <v>0</v>
      </c>
      <c r="D12" s="17">
        <f>COUNTIF($Z$19:$Z$872,9)</f>
        <v>0</v>
      </c>
      <c r="E12" s="17">
        <f>COUNTIF($Z$19:$Z$872,108)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COUNTIF(J19:J877,9)</f>
        <v>79</v>
      </c>
      <c r="D13" s="17">
        <f>COUNTIF($Z$19:$Z$872,10)</f>
        <v>3</v>
      </c>
      <c r="E13" s="17">
        <f>COUNTIF($Z$19:$Z$872,109)</f>
        <v>19</v>
      </c>
      <c r="F13" s="17">
        <f t="shared" si="2"/>
        <v>22</v>
      </c>
      <c r="G13" s="15">
        <f t="shared" si="0"/>
        <v>57</v>
      </c>
      <c r="H13" s="21">
        <v>40</v>
      </c>
      <c r="I13" s="22"/>
      <c r="J13" s="19">
        <f t="shared" si="1"/>
        <v>36</v>
      </c>
      <c r="Z13" s="10"/>
      <c r="AA13" s="10"/>
      <c r="AB13" s="10"/>
      <c r="AC13" s="10"/>
      <c r="AD13" s="10"/>
      <c r="AE13" s="10"/>
      <c r="AF13" s="10"/>
      <c r="AG13" s="10"/>
      <c r="AH13" s="11"/>
      <c r="AI13" s="11">
        <f t="shared" si="3"/>
        <v>0</v>
      </c>
      <c r="AJ13" s="11">
        <f t="shared" si="3"/>
        <v>36</v>
      </c>
    </row>
    <row r="14" spans="1:36" x14ac:dyDescent="0.25">
      <c r="A14" s="15">
        <v>10</v>
      </c>
      <c r="B14" s="16" t="s">
        <v>23</v>
      </c>
      <c r="C14" s="17">
        <f>COUNTIF(J19:J878,10)</f>
        <v>0</v>
      </c>
      <c r="D14" s="17">
        <f>COUNTIF($Z$19:$Z$872,11)</f>
        <v>0</v>
      </c>
      <c r="E14" s="17">
        <f>COUNTIF($Z$19:$Z$872,110)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COUNTIF(J19:J879,11)</f>
        <v>0</v>
      </c>
      <c r="D15" s="17">
        <f>COUNTIF($Z$19:$Z$872,12)</f>
        <v>0</v>
      </c>
      <c r="E15" s="17">
        <f>COUNTIF($Z$19:$Z$872,111)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79</v>
      </c>
      <c r="D16" s="17">
        <f>COUNTIF($N$19:$N$20,"победитель")</f>
        <v>1</v>
      </c>
      <c r="E16" s="17">
        <f>COUNTIF($N$19:$N$20,"призер")</f>
        <v>1</v>
      </c>
      <c r="F16" s="17">
        <f t="shared" si="2"/>
        <v>2</v>
      </c>
      <c r="G16" s="23">
        <f>SUM(G8:G15)</f>
        <v>57</v>
      </c>
      <c r="H16" s="24"/>
      <c r="I16" s="25"/>
      <c r="J16" s="26">
        <f>SUM(J8:J15)</f>
        <v>36</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432</v>
      </c>
      <c r="D19" s="9" t="s">
        <v>49</v>
      </c>
      <c r="E19" s="9" t="s">
        <v>151</v>
      </c>
      <c r="F19" s="9">
        <v>4233373425</v>
      </c>
      <c r="G19" s="9" t="s">
        <v>28</v>
      </c>
      <c r="H19" s="5"/>
      <c r="I19" s="6">
        <v>9</v>
      </c>
      <c r="J19" s="6">
        <v>9</v>
      </c>
      <c r="K19" s="9">
        <v>33</v>
      </c>
      <c r="L19" s="7">
        <f>K19*100/(IF(J19=$A$8,$H$8,IF(J19=$A$9,$H$9,IF(J19=$A$10,$H$10,IF(J19=$A$11,$H$11,IF(J19=$A$12,$H$12,IF(J19=$A$13,$H$13,IF(J19=$A$14,$H$14,$H$15))))))))</f>
        <v>82.5</v>
      </c>
      <c r="M19" s="8" t="str">
        <f>IF(J19=4,RANK(L19,$AA$19:$AA$347,0)+COUNTIF($AA$1:AA18,AA19),"")&amp;IF(J19=5,RANK(L19,$AB$19:$AB$347,0)+COUNTIF($AB$1:AB18,AB19),"")&amp;IF(J19=6,RANK(L19,$AC$19:$AC$347,0)+COUNTIF($AC$1:AC18,AC19),"")&amp;IF(J19=7,RANK(L19,$AD$19:$AD$347,0)+COUNTIF($AD$1:AD18,AD19),"")&amp;IF(J19=8,RANK(L19,$AE$19:$AE$347,0)+COUNTIF($AE$1:AE18,AE19),"")&amp;IF(J19=9,RANK(L19,$AF$19:$AF$347,0)+COUNTIF($AF$1:AF18,AF19),"")&amp;IF(J19=10,RANK(L19,$AG$19:$AG$347,0)+COUNTIF($AG$1:AG18,AG19),"")&amp;IF(J19=11,RANK(L19,$AH$19:$AH$347,0)+COUNTIF($AH$1:AH18,AH19),"")</f>
        <v>1</v>
      </c>
      <c r="N19" s="9" t="s">
        <v>176</v>
      </c>
      <c r="Z19" s="10">
        <f>IF(N19="победитель",1+J19,IF(N19="призер",100+J19,""))</f>
        <v>10</v>
      </c>
      <c r="AA19" s="10" t="str">
        <f>IF(J19=4,L19,"")</f>
        <v/>
      </c>
      <c r="AB19" s="10" t="str">
        <f>IF(J19=5,L19,"")</f>
        <v/>
      </c>
      <c r="AC19" s="10" t="str">
        <f>IF(J19=6,L19,"")</f>
        <v/>
      </c>
      <c r="AD19" s="10" t="str">
        <f>IF(J19=7,L19,"")</f>
        <v/>
      </c>
      <c r="AE19" s="10" t="str">
        <f>IF(J19=8,L19,"")</f>
        <v/>
      </c>
      <c r="AF19" s="10">
        <f>IF(J19=9,L19,"")</f>
        <v>82.5</v>
      </c>
      <c r="AG19" s="10" t="str">
        <f>IF(J19=10,L19,"")</f>
        <v/>
      </c>
      <c r="AH19" s="10" t="str">
        <f>IF(J19=11,L19,"")</f>
        <v/>
      </c>
      <c r="AI19" s="13" t="str">
        <f>IF(J19=4,RANK(L19,$AA$19:$AA$347,0),"")&amp;IF(J19=5,RANK(L19,$AB$19:$AB$347,0),"")&amp;IF(J19=6,RANK(L19,$AC$19:$AC$347,0),"")&amp;IF(J19=7,RANK(L19,$AD$19:$AD$347,0),"")&amp;IF(J19=8,RANK(L19,$AE$19:$AE$347,0),"")&amp;IF(J19=9,RANK(L19,$AF$19:$AF$347,0),"")&amp;IF(J19=10,RANK(L19,$AG$19:$AG$347,0),"")&amp;IF(J19=11,RANK(L19,$AH$19:$AH$347,0),"")</f>
        <v>1</v>
      </c>
      <c r="AJ19" s="11">
        <f>AI19+1-1</f>
        <v>1</v>
      </c>
    </row>
    <row r="20" spans="1:36" x14ac:dyDescent="0.25">
      <c r="A20" s="1">
        <v>2</v>
      </c>
      <c r="B20" s="4">
        <v>48</v>
      </c>
      <c r="C20" s="9" t="s">
        <v>433</v>
      </c>
      <c r="D20" s="9" t="s">
        <v>85</v>
      </c>
      <c r="E20" s="9" t="s">
        <v>90</v>
      </c>
      <c r="F20" s="9">
        <v>2564774872</v>
      </c>
      <c r="G20" s="9" t="s">
        <v>28</v>
      </c>
      <c r="H20" s="27"/>
      <c r="I20" s="6">
        <v>9</v>
      </c>
      <c r="J20" s="6">
        <v>9</v>
      </c>
      <c r="K20" s="9">
        <v>32</v>
      </c>
      <c r="L20" s="7">
        <f>K20*100/(IF(J20=$A$8,$H$8,IF(J20=$A$9,$H$9,IF(J20=$A$10,$H$10,IF(J20=$A$11,$H$11,IF(J20=$A$12,$H$12,IF(J20=$A$13,$H$13,IF(J20=$A$14,$H$14,$H$15))))))))</f>
        <v>80</v>
      </c>
      <c r="M20" s="8" t="str">
        <f>IF(J20=4,RANK(L20,$AA$19:$AA$347,0)+COUNTIF($AA$1:AA19,AA20),"")&amp;IF(J20=5,RANK(L20,$AB$19:$AB$347,0)+COUNTIF($AB$1:AB19,AB20),"")&amp;IF(J20=6,RANK(L20,$AC$19:$AC$347,0)+COUNTIF($AC$1:AC19,AC20),"")&amp;IF(J20=7,RANK(L20,$AD$19:$AD$347,0)+COUNTIF($AD$1:AD19,AD20),"")&amp;IF(J20=8,RANK(L20,$AE$19:$AE$347,0)+COUNTIF($AE$1:AE19,AE20),"")&amp;IF(J20=9,RANK(L20,$AF$19:$AF$347,0)+COUNTIF($AF$1:AF19,AF20),"")&amp;IF(J20=10,RANK(L20,$AG$19:$AG$347,0)+COUNTIF($AG$1:AG19,AG20),"")&amp;IF(J20=11,RANK(L20,$AH$19:$AH$347,0)+COUNTIF($AH$1:AH19,AH20),"")</f>
        <v>2</v>
      </c>
      <c r="N20" s="9" t="s">
        <v>177</v>
      </c>
      <c r="Z20" s="10">
        <f t="shared" ref="Z20:Z83" si="4">IF(N20="победитель",1+J20,IF(N20="призер",100+J20,""))</f>
        <v>109</v>
      </c>
      <c r="AA20" s="10" t="str">
        <f t="shared" ref="AA20:AA83" si="5">IF(J20=4,L20,"")</f>
        <v/>
      </c>
      <c r="AB20" s="10" t="str">
        <f t="shared" ref="AB20:AB83" si="6">IF(J20=5,L20,"")</f>
        <v/>
      </c>
      <c r="AC20" s="10" t="str">
        <f t="shared" ref="AC20:AC83" si="7">IF(J20=6,L20,"")</f>
        <v/>
      </c>
      <c r="AD20" s="10" t="str">
        <f t="shared" ref="AD20:AD83" si="8">IF(J20=7,L20,"")</f>
        <v/>
      </c>
      <c r="AE20" s="10" t="str">
        <f t="shared" ref="AE20:AE83" si="9">IF(J20=8,L20,"")</f>
        <v/>
      </c>
      <c r="AF20" s="10">
        <f t="shared" ref="AF20:AF83" si="10">IF(J20=9,L20,"")</f>
        <v>80</v>
      </c>
      <c r="AG20" s="10" t="str">
        <f t="shared" ref="AG20:AG83" si="11">IF(J20=10,L20,"")</f>
        <v/>
      </c>
      <c r="AH20" s="10" t="str">
        <f t="shared" ref="AH20:AH83" si="12">IF(J20=11,L20,"")</f>
        <v/>
      </c>
      <c r="AI20" s="13" t="str">
        <f t="shared" ref="AI20:AI83" si="13">IF(J20=4,RANK(L20,$AA$19:$AA$347,0),"")&amp;IF(J20=5,RANK(L20,$AB$19:$AB$347,0),"")&amp;IF(J20=6,RANK(L20,$AC$19:$AC$347,0),"")&amp;IF(J20=7,RANK(L20,$AD$19:$AD$347,0),"")&amp;IF(J20=8,RANK(L20,$AE$19:$AE$347,0),"")&amp;IF(J20=9,RANK(L20,$AF$19:$AF$347,0),"")&amp;IF(J20=10,RANK(L20,$AG$19:$AG$347,0),"")&amp;IF(J20=11,RANK(L20,$AH$19:$AH$347,0),"")</f>
        <v>2</v>
      </c>
      <c r="AJ20" s="11">
        <f t="shared" ref="AJ20:AJ83" si="14">AI20+1-1</f>
        <v>2</v>
      </c>
    </row>
    <row r="21" spans="1:36" x14ac:dyDescent="0.25">
      <c r="A21" s="1">
        <v>3</v>
      </c>
      <c r="B21" s="4">
        <v>48</v>
      </c>
      <c r="C21" s="9" t="s">
        <v>434</v>
      </c>
      <c r="D21" s="9" t="s">
        <v>174</v>
      </c>
      <c r="E21" s="9" t="s">
        <v>45</v>
      </c>
      <c r="F21" s="9">
        <v>1908211437</v>
      </c>
      <c r="G21" s="9" t="s">
        <v>28</v>
      </c>
      <c r="H21" s="27"/>
      <c r="I21" s="6">
        <v>9</v>
      </c>
      <c r="J21" s="6">
        <v>9</v>
      </c>
      <c r="K21" s="9">
        <v>24</v>
      </c>
      <c r="L21" s="7">
        <f t="shared" ref="L21:L84" si="15">K21*100/(IF(J21=$A$8,$H$8,IF(J21=$A$9,$H$9,IF(J21=$A$10,$H$10,IF(J21=$A$11,$H$11,IF(J21=$A$12,$H$12,IF(J21=$A$13,$H$13,IF(J21=$A$14,$H$14,$H$15))))))))</f>
        <v>60</v>
      </c>
      <c r="M21" s="8" t="str">
        <f>IF(J21=4,RANK(L21,$AA$19:$AA$347,0)+COUNTIF($AA$1:AA20,AA21),"")&amp;IF(J21=5,RANK(L21,$AB$19:$AB$347,0)+COUNTIF($AB$1:AB20,AB21),"")&amp;IF(J21=6,RANK(L21,$AC$19:$AC$347,0)+COUNTIF($AC$1:AC20,AC21),"")&amp;IF(J21=7,RANK(L21,$AD$19:$AD$347,0)+COUNTIF($AD$1:AD20,AD21),"")&amp;IF(J21=8,RANK(L21,$AE$19:$AE$347,0)+COUNTIF($AE$1:AE20,AE21),"")&amp;IF(J21=9,RANK(L21,$AF$19:$AF$347,0)+COUNTIF($AF$1:AF20,AF21),"")&amp;IF(J21=10,RANK(L21,$AG$19:$AG$347,0)+COUNTIF($AG$1:AG20,AG21),"")&amp;IF(J21=11,RANK(L21,$AH$19:$AH$347,0)+COUNTIF($AH$1:AH20,AH21),"")</f>
        <v>3</v>
      </c>
      <c r="N21" s="9" t="s">
        <v>177</v>
      </c>
      <c r="Z21" s="10">
        <f t="shared" si="4"/>
        <v>109</v>
      </c>
      <c r="AA21" s="10" t="str">
        <f t="shared" si="5"/>
        <v/>
      </c>
      <c r="AB21" s="10" t="str">
        <f t="shared" si="6"/>
        <v/>
      </c>
      <c r="AC21" s="10" t="str">
        <f t="shared" si="7"/>
        <v/>
      </c>
      <c r="AD21" s="10" t="str">
        <f t="shared" si="8"/>
        <v/>
      </c>
      <c r="AE21" s="10" t="str">
        <f t="shared" si="9"/>
        <v/>
      </c>
      <c r="AF21" s="10">
        <f t="shared" si="10"/>
        <v>60</v>
      </c>
      <c r="AG21" s="10" t="str">
        <f t="shared" si="11"/>
        <v/>
      </c>
      <c r="AH21" s="10" t="str">
        <f t="shared" si="12"/>
        <v/>
      </c>
      <c r="AI21" s="13" t="str">
        <f t="shared" si="13"/>
        <v>3</v>
      </c>
      <c r="AJ21" s="11">
        <f t="shared" si="14"/>
        <v>3</v>
      </c>
    </row>
    <row r="22" spans="1:36" x14ac:dyDescent="0.25">
      <c r="A22" s="1">
        <v>4</v>
      </c>
      <c r="B22" s="4">
        <v>48</v>
      </c>
      <c r="C22" s="9" t="s">
        <v>314</v>
      </c>
      <c r="D22" s="9" t="s">
        <v>174</v>
      </c>
      <c r="E22" s="9" t="s">
        <v>34</v>
      </c>
      <c r="F22" s="9">
        <v>3013865961</v>
      </c>
      <c r="G22" s="9" t="s">
        <v>35</v>
      </c>
      <c r="H22" s="27"/>
      <c r="I22" s="6">
        <v>9</v>
      </c>
      <c r="J22" s="6">
        <v>9</v>
      </c>
      <c r="K22" s="9">
        <v>23</v>
      </c>
      <c r="L22" s="7">
        <f t="shared" si="15"/>
        <v>57.5</v>
      </c>
      <c r="M22" s="8" t="str">
        <f>IF(J22=4,RANK(L22,$AA$19:$AA$347,0)+COUNTIF($AA$1:AA21,AA22),"")&amp;IF(J22=5,RANK(L22,$AB$19:$AB$347,0)+COUNTIF($AB$1:AB21,AB22),"")&amp;IF(J22=6,RANK(L22,$AC$19:$AC$347,0)+COUNTIF($AC$1:AC21,AC22),"")&amp;IF(J22=7,RANK(L22,$AD$19:$AD$347,0)+COUNTIF($AD$1:AD21,AD22),"")&amp;IF(J22=8,RANK(L22,$AE$19:$AE$347,0)+COUNTIF($AE$1:AE21,AE22),"")&amp;IF(J22=9,RANK(L22,$AF$19:$AF$347,0)+COUNTIF($AF$1:AF21,AF22),"")&amp;IF(J22=10,RANK(L22,$AG$19:$AG$347,0)+COUNTIF($AG$1:AG21,AG22),"")&amp;IF(J22=11,RANK(L22,$AH$19:$AH$347,0)+COUNTIF($AH$1:AH21,AH22),"")</f>
        <v>4</v>
      </c>
      <c r="N22" s="9" t="s">
        <v>176</v>
      </c>
      <c r="Z22" s="10">
        <f t="shared" si="4"/>
        <v>10</v>
      </c>
      <c r="AA22" s="10" t="str">
        <f t="shared" si="5"/>
        <v/>
      </c>
      <c r="AB22" s="10" t="str">
        <f t="shared" si="6"/>
        <v/>
      </c>
      <c r="AC22" s="10" t="str">
        <f t="shared" si="7"/>
        <v/>
      </c>
      <c r="AD22" s="10" t="str">
        <f t="shared" si="8"/>
        <v/>
      </c>
      <c r="AE22" s="10" t="str">
        <f t="shared" si="9"/>
        <v/>
      </c>
      <c r="AF22" s="10">
        <f t="shared" si="10"/>
        <v>57.5</v>
      </c>
      <c r="AG22" s="10" t="str">
        <f t="shared" si="11"/>
        <v/>
      </c>
      <c r="AH22" s="10" t="str">
        <f t="shared" si="12"/>
        <v/>
      </c>
      <c r="AI22" s="13" t="str">
        <f t="shared" si="13"/>
        <v>4</v>
      </c>
      <c r="AJ22" s="11">
        <f t="shared" si="14"/>
        <v>4</v>
      </c>
    </row>
    <row r="23" spans="1:36" x14ac:dyDescent="0.25">
      <c r="A23" s="1">
        <v>5</v>
      </c>
      <c r="B23" s="4">
        <v>48</v>
      </c>
      <c r="C23" s="9" t="s">
        <v>435</v>
      </c>
      <c r="D23" s="9" t="s">
        <v>89</v>
      </c>
      <c r="E23" s="9" t="s">
        <v>54</v>
      </c>
      <c r="F23" s="9">
        <v>1120608944</v>
      </c>
      <c r="G23" s="9" t="s">
        <v>65</v>
      </c>
      <c r="H23" s="27"/>
      <c r="I23" s="6">
        <v>9</v>
      </c>
      <c r="J23" s="6">
        <v>9</v>
      </c>
      <c r="K23" s="9">
        <v>23</v>
      </c>
      <c r="L23" s="7">
        <f t="shared" si="15"/>
        <v>57.5</v>
      </c>
      <c r="M23" s="8" t="str">
        <f>IF(J23=4,RANK(L23,$AA$19:$AA$347,0)+COUNTIF($AA$1:AA22,AA23),"")&amp;IF(J23=5,RANK(L23,$AB$19:$AB$347,0)+COUNTIF($AB$1:AB22,AB23),"")&amp;IF(J23=6,RANK(L23,$AC$19:$AC$347,0)+COUNTIF($AC$1:AC22,AC23),"")&amp;IF(J23=7,RANK(L23,$AD$19:$AD$347,0)+COUNTIF($AD$1:AD22,AD23),"")&amp;IF(J23=8,RANK(L23,$AE$19:$AE$347,0)+COUNTIF($AE$1:AE22,AE23),"")&amp;IF(J23=9,RANK(L23,$AF$19:$AF$347,0)+COUNTIF($AF$1:AF22,AF23),"")&amp;IF(J23=10,RANK(L23,$AG$19:$AG$347,0)+COUNTIF($AG$1:AG22,AG23),"")&amp;IF(J23=11,RANK(L23,$AH$19:$AH$347,0)+COUNTIF($AH$1:AH22,AH23),"")</f>
        <v>5</v>
      </c>
      <c r="N23" s="9" t="s">
        <v>176</v>
      </c>
      <c r="Z23" s="10">
        <f t="shared" si="4"/>
        <v>10</v>
      </c>
      <c r="AA23" s="10" t="str">
        <f t="shared" si="5"/>
        <v/>
      </c>
      <c r="AB23" s="10" t="str">
        <f t="shared" si="6"/>
        <v/>
      </c>
      <c r="AC23" s="10" t="str">
        <f t="shared" si="7"/>
        <v/>
      </c>
      <c r="AD23" s="10" t="str">
        <f t="shared" si="8"/>
        <v/>
      </c>
      <c r="AE23" s="10" t="str">
        <f t="shared" si="9"/>
        <v/>
      </c>
      <c r="AF23" s="10">
        <f t="shared" si="10"/>
        <v>57.5</v>
      </c>
      <c r="AG23" s="10" t="str">
        <f t="shared" si="11"/>
        <v/>
      </c>
      <c r="AH23" s="10" t="str">
        <f t="shared" si="12"/>
        <v/>
      </c>
      <c r="AI23" s="13" t="str">
        <f t="shared" si="13"/>
        <v>4</v>
      </c>
      <c r="AJ23" s="11">
        <f t="shared" si="14"/>
        <v>4</v>
      </c>
    </row>
    <row r="24" spans="1:36" x14ac:dyDescent="0.25">
      <c r="A24" s="1">
        <v>6</v>
      </c>
      <c r="B24" s="4">
        <v>48</v>
      </c>
      <c r="C24" s="9" t="s">
        <v>436</v>
      </c>
      <c r="D24" s="9" t="s">
        <v>101</v>
      </c>
      <c r="E24" s="9" t="s">
        <v>31</v>
      </c>
      <c r="F24" s="9">
        <v>394011930</v>
      </c>
      <c r="G24" s="9" t="s">
        <v>65</v>
      </c>
      <c r="H24" s="27"/>
      <c r="I24" s="6">
        <v>9</v>
      </c>
      <c r="J24" s="6">
        <v>9</v>
      </c>
      <c r="K24" s="9">
        <v>22</v>
      </c>
      <c r="L24" s="7">
        <f t="shared" si="15"/>
        <v>55</v>
      </c>
      <c r="M24" s="8" t="str">
        <f>IF(J24=4,RANK(L24,$AA$19:$AA$347,0)+COUNTIF($AA$1:AA23,AA24),"")&amp;IF(J24=5,RANK(L24,$AB$19:$AB$347,0)+COUNTIF($AB$1:AB23,AB24),"")&amp;IF(J24=6,RANK(L24,$AC$19:$AC$347,0)+COUNTIF($AC$1:AC23,AC24),"")&amp;IF(J24=7,RANK(L24,$AD$19:$AD$347,0)+COUNTIF($AD$1:AD23,AD24),"")&amp;IF(J24=8,RANK(L24,$AE$19:$AE$347,0)+COUNTIF($AE$1:AE23,AE24),"")&amp;IF(J24=9,RANK(L24,$AF$19:$AF$347,0)+COUNTIF($AF$1:AF23,AF24),"")&amp;IF(J24=10,RANK(L24,$AG$19:$AG$347,0)+COUNTIF($AG$1:AG23,AG24),"")&amp;IF(J24=11,RANK(L24,$AH$19:$AH$347,0)+COUNTIF($AH$1:AH23,AH24),"")</f>
        <v>6</v>
      </c>
      <c r="N24" s="9" t="s">
        <v>177</v>
      </c>
      <c r="Z24" s="10">
        <f t="shared" si="4"/>
        <v>109</v>
      </c>
      <c r="AA24" s="10" t="str">
        <f t="shared" si="5"/>
        <v/>
      </c>
      <c r="AB24" s="10" t="str">
        <f t="shared" si="6"/>
        <v/>
      </c>
      <c r="AC24" s="10" t="str">
        <f t="shared" si="7"/>
        <v/>
      </c>
      <c r="AD24" s="10" t="str">
        <f t="shared" si="8"/>
        <v/>
      </c>
      <c r="AE24" s="10" t="str">
        <f t="shared" si="9"/>
        <v/>
      </c>
      <c r="AF24" s="10">
        <f t="shared" si="10"/>
        <v>55</v>
      </c>
      <c r="AG24" s="10" t="str">
        <f t="shared" si="11"/>
        <v/>
      </c>
      <c r="AH24" s="10" t="str">
        <f t="shared" si="12"/>
        <v/>
      </c>
      <c r="AI24" s="13" t="str">
        <f t="shared" si="13"/>
        <v>6</v>
      </c>
      <c r="AJ24" s="11">
        <f t="shared" si="14"/>
        <v>6</v>
      </c>
    </row>
    <row r="25" spans="1:36" x14ac:dyDescent="0.25">
      <c r="A25" s="1">
        <v>7</v>
      </c>
      <c r="B25" s="4">
        <v>48</v>
      </c>
      <c r="C25" s="9" t="s">
        <v>437</v>
      </c>
      <c r="D25" s="9" t="s">
        <v>200</v>
      </c>
      <c r="E25" s="9" t="s">
        <v>75</v>
      </c>
      <c r="F25" s="9">
        <v>4003059089</v>
      </c>
      <c r="G25" s="9" t="s">
        <v>65</v>
      </c>
      <c r="H25" s="27"/>
      <c r="I25" s="6">
        <v>9</v>
      </c>
      <c r="J25" s="6">
        <v>9</v>
      </c>
      <c r="K25" s="9">
        <v>22</v>
      </c>
      <c r="L25" s="7">
        <f t="shared" si="15"/>
        <v>55</v>
      </c>
      <c r="M25" s="8" t="str">
        <f>IF(J25=4,RANK(L25,$AA$19:$AA$347,0)+COUNTIF($AA$1:AA24,AA25),"")&amp;IF(J25=5,RANK(L25,$AB$19:$AB$347,0)+COUNTIF($AB$1:AB24,AB25),"")&amp;IF(J25=6,RANK(L25,$AC$19:$AC$347,0)+COUNTIF($AC$1:AC24,AC25),"")&amp;IF(J25=7,RANK(L25,$AD$19:$AD$347,0)+COUNTIF($AD$1:AD24,AD25),"")&amp;IF(J25=8,RANK(L25,$AE$19:$AE$347,0)+COUNTIF($AE$1:AE24,AE25),"")&amp;IF(J25=9,RANK(L25,$AF$19:$AF$347,0)+COUNTIF($AF$1:AF24,AF25),"")&amp;IF(J25=10,RANK(L25,$AG$19:$AG$347,0)+COUNTIF($AG$1:AG24,AG25),"")&amp;IF(J25=11,RANK(L25,$AH$19:$AH$347,0)+COUNTIF($AH$1:AH24,AH25),"")</f>
        <v>7</v>
      </c>
      <c r="N25" s="9" t="s">
        <v>177</v>
      </c>
      <c r="Z25" s="10">
        <f t="shared" si="4"/>
        <v>109</v>
      </c>
      <c r="AA25" s="10" t="str">
        <f t="shared" si="5"/>
        <v/>
      </c>
      <c r="AB25" s="10" t="str">
        <f t="shared" si="6"/>
        <v/>
      </c>
      <c r="AC25" s="10" t="str">
        <f t="shared" si="7"/>
        <v/>
      </c>
      <c r="AD25" s="10" t="str">
        <f t="shared" si="8"/>
        <v/>
      </c>
      <c r="AE25" s="10" t="str">
        <f t="shared" si="9"/>
        <v/>
      </c>
      <c r="AF25" s="10">
        <f t="shared" si="10"/>
        <v>55</v>
      </c>
      <c r="AG25" s="10" t="str">
        <f t="shared" si="11"/>
        <v/>
      </c>
      <c r="AH25" s="10" t="str">
        <f t="shared" si="12"/>
        <v/>
      </c>
      <c r="AI25" s="13" t="str">
        <f t="shared" si="13"/>
        <v>6</v>
      </c>
      <c r="AJ25" s="11">
        <f t="shared" si="14"/>
        <v>6</v>
      </c>
    </row>
    <row r="26" spans="1:36" x14ac:dyDescent="0.25">
      <c r="A26" s="1">
        <v>8</v>
      </c>
      <c r="B26" s="4">
        <v>48</v>
      </c>
      <c r="C26" s="9" t="s">
        <v>372</v>
      </c>
      <c r="D26" s="9" t="s">
        <v>43</v>
      </c>
      <c r="E26" s="9" t="s">
        <v>104</v>
      </c>
      <c r="F26" s="9">
        <v>3393801728</v>
      </c>
      <c r="G26" s="9" t="s">
        <v>65</v>
      </c>
      <c r="H26" s="27"/>
      <c r="I26" s="6">
        <v>9</v>
      </c>
      <c r="J26" s="6">
        <v>9</v>
      </c>
      <c r="K26" s="9">
        <v>22</v>
      </c>
      <c r="L26" s="7">
        <f t="shared" si="15"/>
        <v>55</v>
      </c>
      <c r="M26" s="8" t="str">
        <f>IF(J26=4,RANK(L26,$AA$19:$AA$347,0)+COUNTIF($AA$1:AA25,AA26),"")&amp;IF(J26=5,RANK(L26,$AB$19:$AB$347,0)+COUNTIF($AB$1:AB25,AB26),"")&amp;IF(J26=6,RANK(L26,$AC$19:$AC$347,0)+COUNTIF($AC$1:AC25,AC26),"")&amp;IF(J26=7,RANK(L26,$AD$19:$AD$347,0)+COUNTIF($AD$1:AD25,AD26),"")&amp;IF(J26=8,RANK(L26,$AE$19:$AE$347,0)+COUNTIF($AE$1:AE25,AE26),"")&amp;IF(J26=9,RANK(L26,$AF$19:$AF$347,0)+COUNTIF($AF$1:AF25,AF26),"")&amp;IF(J26=10,RANK(L26,$AG$19:$AG$347,0)+COUNTIF($AG$1:AG25,AG26),"")&amp;IF(J26=11,RANK(L26,$AH$19:$AH$347,0)+COUNTIF($AH$1:AH25,AH26),"")</f>
        <v>8</v>
      </c>
      <c r="N26" s="9" t="s">
        <v>177</v>
      </c>
      <c r="Z26" s="10">
        <f t="shared" si="4"/>
        <v>109</v>
      </c>
      <c r="AA26" s="10" t="str">
        <f t="shared" si="5"/>
        <v/>
      </c>
      <c r="AB26" s="10" t="str">
        <f t="shared" si="6"/>
        <v/>
      </c>
      <c r="AC26" s="10" t="str">
        <f t="shared" si="7"/>
        <v/>
      </c>
      <c r="AD26" s="10" t="str">
        <f t="shared" si="8"/>
        <v/>
      </c>
      <c r="AE26" s="10" t="str">
        <f t="shared" si="9"/>
        <v/>
      </c>
      <c r="AF26" s="10">
        <f t="shared" si="10"/>
        <v>55</v>
      </c>
      <c r="AG26" s="10" t="str">
        <f t="shared" si="11"/>
        <v/>
      </c>
      <c r="AH26" s="10" t="str">
        <f t="shared" si="12"/>
        <v/>
      </c>
      <c r="AI26" s="13" t="str">
        <f t="shared" si="13"/>
        <v>6</v>
      </c>
      <c r="AJ26" s="11">
        <f t="shared" si="14"/>
        <v>6</v>
      </c>
    </row>
    <row r="27" spans="1:36" x14ac:dyDescent="0.25">
      <c r="A27" s="1">
        <v>9</v>
      </c>
      <c r="B27" s="4">
        <v>48</v>
      </c>
      <c r="C27" s="9" t="s">
        <v>132</v>
      </c>
      <c r="D27" s="9" t="s">
        <v>313</v>
      </c>
      <c r="E27" s="9" t="s">
        <v>34</v>
      </c>
      <c r="F27" s="9">
        <v>268576140</v>
      </c>
      <c r="G27" s="9" t="s">
        <v>65</v>
      </c>
      <c r="H27" s="27"/>
      <c r="I27" s="6">
        <v>9</v>
      </c>
      <c r="J27" s="6">
        <v>9</v>
      </c>
      <c r="K27" s="9">
        <v>22</v>
      </c>
      <c r="L27" s="7">
        <f t="shared" si="15"/>
        <v>55</v>
      </c>
      <c r="M27" s="8" t="str">
        <f>IF(J27=4,RANK(L27,$AA$19:$AA$347,0)+COUNTIF($AA$1:AA26,AA27),"")&amp;IF(J27=5,RANK(L27,$AB$19:$AB$347,0)+COUNTIF($AB$1:AB26,AB27),"")&amp;IF(J27=6,RANK(L27,$AC$19:$AC$347,0)+COUNTIF($AC$1:AC26,AC27),"")&amp;IF(J27=7,RANK(L27,$AD$19:$AD$347,0)+COUNTIF($AD$1:AD26,AD27),"")&amp;IF(J27=8,RANK(L27,$AE$19:$AE$347,0)+COUNTIF($AE$1:AE26,AE27),"")&amp;IF(J27=9,RANK(L27,$AF$19:$AF$347,0)+COUNTIF($AF$1:AF26,AF27),"")&amp;IF(J27=10,RANK(L27,$AG$19:$AG$347,0)+COUNTIF($AG$1:AG26,AG27),"")&amp;IF(J27=11,RANK(L27,$AH$19:$AH$347,0)+COUNTIF($AH$1:AH26,AH27),"")</f>
        <v>9</v>
      </c>
      <c r="N27" s="9" t="s">
        <v>177</v>
      </c>
      <c r="Z27" s="10">
        <f t="shared" si="4"/>
        <v>109</v>
      </c>
      <c r="AA27" s="10" t="str">
        <f t="shared" si="5"/>
        <v/>
      </c>
      <c r="AB27" s="10" t="str">
        <f t="shared" si="6"/>
        <v/>
      </c>
      <c r="AC27" s="10" t="str">
        <f t="shared" si="7"/>
        <v/>
      </c>
      <c r="AD27" s="10" t="str">
        <f t="shared" si="8"/>
        <v/>
      </c>
      <c r="AE27" s="10" t="str">
        <f t="shared" si="9"/>
        <v/>
      </c>
      <c r="AF27" s="10">
        <f t="shared" si="10"/>
        <v>55</v>
      </c>
      <c r="AG27" s="10" t="str">
        <f t="shared" si="11"/>
        <v/>
      </c>
      <c r="AH27" s="10" t="str">
        <f t="shared" si="12"/>
        <v/>
      </c>
      <c r="AI27" s="13" t="str">
        <f t="shared" si="13"/>
        <v>6</v>
      </c>
      <c r="AJ27" s="11">
        <f t="shared" si="14"/>
        <v>6</v>
      </c>
    </row>
    <row r="28" spans="1:36" x14ac:dyDescent="0.25">
      <c r="A28" s="1">
        <v>10</v>
      </c>
      <c r="B28" s="4">
        <v>48</v>
      </c>
      <c r="C28" s="9" t="s">
        <v>182</v>
      </c>
      <c r="D28" s="9" t="s">
        <v>103</v>
      </c>
      <c r="E28" s="9" t="s">
        <v>143</v>
      </c>
      <c r="F28" s="9">
        <v>1138451869</v>
      </c>
      <c r="G28" s="9" t="s">
        <v>35</v>
      </c>
      <c r="H28" s="27"/>
      <c r="I28" s="6">
        <v>9</v>
      </c>
      <c r="J28" s="6">
        <v>9</v>
      </c>
      <c r="K28" s="9">
        <v>22</v>
      </c>
      <c r="L28" s="7">
        <f t="shared" si="15"/>
        <v>55</v>
      </c>
      <c r="M28" s="8" t="str">
        <f>IF(J28=4,RANK(L28,$AA$19:$AA$347,0)+COUNTIF($AA$1:AA27,AA28),"")&amp;IF(J28=5,RANK(L28,$AB$19:$AB$347,0)+COUNTIF($AB$1:AB27,AB28),"")&amp;IF(J28=6,RANK(L28,$AC$19:$AC$347,0)+COUNTIF($AC$1:AC27,AC28),"")&amp;IF(J28=7,RANK(L28,$AD$19:$AD$347,0)+COUNTIF($AD$1:AD27,AD28),"")&amp;IF(J28=8,RANK(L28,$AE$19:$AE$347,0)+COUNTIF($AE$1:AE27,AE28),"")&amp;IF(J28=9,RANK(L28,$AF$19:$AF$347,0)+COUNTIF($AF$1:AF27,AF28),"")&amp;IF(J28=10,RANK(L28,$AG$19:$AG$347,0)+COUNTIF($AG$1:AG27,AG28),"")&amp;IF(J28=11,RANK(L28,$AH$19:$AH$347,0)+COUNTIF($AH$1:AH27,AH28),"")</f>
        <v>10</v>
      </c>
      <c r="N28" s="9" t="s">
        <v>177</v>
      </c>
      <c r="Z28" s="10">
        <f t="shared" si="4"/>
        <v>109</v>
      </c>
      <c r="AA28" s="10" t="str">
        <f t="shared" si="5"/>
        <v/>
      </c>
      <c r="AB28" s="10" t="str">
        <f t="shared" si="6"/>
        <v/>
      </c>
      <c r="AC28" s="10" t="str">
        <f t="shared" si="7"/>
        <v/>
      </c>
      <c r="AD28" s="10" t="str">
        <f t="shared" si="8"/>
        <v/>
      </c>
      <c r="AE28" s="10" t="str">
        <f t="shared" si="9"/>
        <v/>
      </c>
      <c r="AF28" s="10">
        <f t="shared" si="10"/>
        <v>55</v>
      </c>
      <c r="AG28" s="10" t="str">
        <f t="shared" si="11"/>
        <v/>
      </c>
      <c r="AH28" s="10" t="str">
        <f t="shared" si="12"/>
        <v/>
      </c>
      <c r="AI28" s="13" t="str">
        <f t="shared" si="13"/>
        <v>6</v>
      </c>
      <c r="AJ28" s="11">
        <f t="shared" si="14"/>
        <v>6</v>
      </c>
    </row>
    <row r="29" spans="1:36" x14ac:dyDescent="0.25">
      <c r="A29" s="1">
        <v>11</v>
      </c>
      <c r="B29" s="4">
        <v>48</v>
      </c>
      <c r="C29" s="9" t="s">
        <v>438</v>
      </c>
      <c r="D29" s="9" t="s">
        <v>56</v>
      </c>
      <c r="E29" s="9" t="s">
        <v>41</v>
      </c>
      <c r="F29" s="9">
        <v>2174981158</v>
      </c>
      <c r="G29" s="9" t="s">
        <v>65</v>
      </c>
      <c r="H29" s="27"/>
      <c r="I29" s="6">
        <v>9</v>
      </c>
      <c r="J29" s="6">
        <v>9</v>
      </c>
      <c r="K29" s="9">
        <v>22</v>
      </c>
      <c r="L29" s="7">
        <f t="shared" si="15"/>
        <v>55</v>
      </c>
      <c r="M29" s="8" t="str">
        <f>IF(J29=4,RANK(L29,$AA$19:$AA$347,0)+COUNTIF($AA$1:AA28,AA29),"")&amp;IF(J29=5,RANK(L29,$AB$19:$AB$347,0)+COUNTIF($AB$1:AB28,AB29),"")&amp;IF(J29=6,RANK(L29,$AC$19:$AC$347,0)+COUNTIF($AC$1:AC28,AC29),"")&amp;IF(J29=7,RANK(L29,$AD$19:$AD$347,0)+COUNTIF($AD$1:AD28,AD29),"")&amp;IF(J29=8,RANK(L29,$AE$19:$AE$347,0)+COUNTIF($AE$1:AE28,AE29),"")&amp;IF(J29=9,RANK(L29,$AF$19:$AF$347,0)+COUNTIF($AF$1:AF28,AF29),"")&amp;IF(J29=10,RANK(L29,$AG$19:$AG$347,0)+COUNTIF($AG$1:AG28,AG29),"")&amp;IF(J29=11,RANK(L29,$AH$19:$AH$347,0)+COUNTIF($AH$1:AH28,AH29),"")</f>
        <v>11</v>
      </c>
      <c r="N29" s="9" t="s">
        <v>177</v>
      </c>
      <c r="Z29" s="10">
        <f t="shared" si="4"/>
        <v>109</v>
      </c>
      <c r="AA29" s="10" t="str">
        <f t="shared" si="5"/>
        <v/>
      </c>
      <c r="AB29" s="10" t="str">
        <f t="shared" si="6"/>
        <v/>
      </c>
      <c r="AC29" s="10" t="str">
        <f t="shared" si="7"/>
        <v/>
      </c>
      <c r="AD29" s="10" t="str">
        <f t="shared" si="8"/>
        <v/>
      </c>
      <c r="AE29" s="10" t="str">
        <f t="shared" si="9"/>
        <v/>
      </c>
      <c r="AF29" s="10">
        <f t="shared" si="10"/>
        <v>55</v>
      </c>
      <c r="AG29" s="10" t="str">
        <f t="shared" si="11"/>
        <v/>
      </c>
      <c r="AH29" s="10" t="str">
        <f t="shared" si="12"/>
        <v/>
      </c>
      <c r="AI29" s="13" t="str">
        <f t="shared" si="13"/>
        <v>6</v>
      </c>
      <c r="AJ29" s="11">
        <f t="shared" si="14"/>
        <v>6</v>
      </c>
    </row>
    <row r="30" spans="1:36" x14ac:dyDescent="0.25">
      <c r="A30" s="1">
        <v>12</v>
      </c>
      <c r="B30" s="4">
        <v>48</v>
      </c>
      <c r="C30" s="9" t="s">
        <v>439</v>
      </c>
      <c r="D30" s="9" t="s">
        <v>322</v>
      </c>
      <c r="E30" s="9" t="s">
        <v>440</v>
      </c>
      <c r="F30" s="9">
        <v>3164909071</v>
      </c>
      <c r="G30" s="9" t="s">
        <v>65</v>
      </c>
      <c r="H30" s="27"/>
      <c r="I30" s="6">
        <v>9</v>
      </c>
      <c r="J30" s="6">
        <v>9</v>
      </c>
      <c r="K30" s="9">
        <v>21</v>
      </c>
      <c r="L30" s="7">
        <f t="shared" si="15"/>
        <v>52.5</v>
      </c>
      <c r="M30" s="8" t="str">
        <f>IF(J30=4,RANK(L30,$AA$19:$AA$347,0)+COUNTIF($AA$1:AA29,AA30),"")&amp;IF(J30=5,RANK(L30,$AB$19:$AB$347,0)+COUNTIF($AB$1:AB29,AB30),"")&amp;IF(J30=6,RANK(L30,$AC$19:$AC$347,0)+COUNTIF($AC$1:AC29,AC30),"")&amp;IF(J30=7,RANK(L30,$AD$19:$AD$347,0)+COUNTIF($AD$1:AD29,AD30),"")&amp;IF(J30=8,RANK(L30,$AE$19:$AE$347,0)+COUNTIF($AE$1:AE29,AE30),"")&amp;IF(J30=9,RANK(L30,$AF$19:$AF$347,0)+COUNTIF($AF$1:AF29,AF30),"")&amp;IF(J30=10,RANK(L30,$AG$19:$AG$347,0)+COUNTIF($AG$1:AG29,AG30),"")&amp;IF(J30=11,RANK(L30,$AH$19:$AH$347,0)+COUNTIF($AH$1:AH29,AH30),"")</f>
        <v>12</v>
      </c>
      <c r="N30" s="9" t="s">
        <v>177</v>
      </c>
      <c r="Z30" s="10">
        <f t="shared" si="4"/>
        <v>109</v>
      </c>
      <c r="AA30" s="10" t="str">
        <f t="shared" si="5"/>
        <v/>
      </c>
      <c r="AB30" s="10" t="str">
        <f t="shared" si="6"/>
        <v/>
      </c>
      <c r="AC30" s="10" t="str">
        <f t="shared" si="7"/>
        <v/>
      </c>
      <c r="AD30" s="10" t="str">
        <f t="shared" si="8"/>
        <v/>
      </c>
      <c r="AE30" s="10" t="str">
        <f t="shared" si="9"/>
        <v/>
      </c>
      <c r="AF30" s="10">
        <f t="shared" si="10"/>
        <v>52.5</v>
      </c>
      <c r="AG30" s="10" t="str">
        <f t="shared" si="11"/>
        <v/>
      </c>
      <c r="AH30" s="10" t="str">
        <f t="shared" si="12"/>
        <v/>
      </c>
      <c r="AI30" s="13" t="str">
        <f t="shared" si="13"/>
        <v>12</v>
      </c>
      <c r="AJ30" s="11">
        <f t="shared" si="14"/>
        <v>12</v>
      </c>
    </row>
    <row r="31" spans="1:36" x14ac:dyDescent="0.25">
      <c r="A31" s="1">
        <v>13</v>
      </c>
      <c r="B31" s="4">
        <v>48</v>
      </c>
      <c r="C31" s="9" t="s">
        <v>441</v>
      </c>
      <c r="D31" s="9" t="s">
        <v>40</v>
      </c>
      <c r="E31" s="9" t="s">
        <v>34</v>
      </c>
      <c r="F31" s="9">
        <v>399597289</v>
      </c>
      <c r="G31" s="9" t="s">
        <v>35</v>
      </c>
      <c r="H31" s="27"/>
      <c r="I31" s="6">
        <v>9</v>
      </c>
      <c r="J31" s="6">
        <v>9</v>
      </c>
      <c r="K31" s="9">
        <v>21</v>
      </c>
      <c r="L31" s="7">
        <f t="shared" si="15"/>
        <v>52.5</v>
      </c>
      <c r="M31" s="8" t="str">
        <f>IF(J31=4,RANK(L31,$AA$19:$AA$347,0)+COUNTIF($AA$1:AA30,AA31),"")&amp;IF(J31=5,RANK(L31,$AB$19:$AB$347,0)+COUNTIF($AB$1:AB30,AB31),"")&amp;IF(J31=6,RANK(L31,$AC$19:$AC$347,0)+COUNTIF($AC$1:AC30,AC31),"")&amp;IF(J31=7,RANK(L31,$AD$19:$AD$347,0)+COUNTIF($AD$1:AD30,AD31),"")&amp;IF(J31=8,RANK(L31,$AE$19:$AE$347,0)+COUNTIF($AE$1:AE30,AE31),"")&amp;IF(J31=9,RANK(L31,$AF$19:$AF$347,0)+COUNTIF($AF$1:AF30,AF31),"")&amp;IF(J31=10,RANK(L31,$AG$19:$AG$347,0)+COUNTIF($AG$1:AG30,AG31),"")&amp;IF(J31=11,RANK(L31,$AH$19:$AH$347,0)+COUNTIF($AH$1:AH30,AH31),"")</f>
        <v>13</v>
      </c>
      <c r="N31" s="9" t="s">
        <v>177</v>
      </c>
      <c r="Z31" s="10">
        <f t="shared" si="4"/>
        <v>109</v>
      </c>
      <c r="AA31" s="10" t="str">
        <f t="shared" si="5"/>
        <v/>
      </c>
      <c r="AB31" s="10" t="str">
        <f t="shared" si="6"/>
        <v/>
      </c>
      <c r="AC31" s="10" t="str">
        <f t="shared" si="7"/>
        <v/>
      </c>
      <c r="AD31" s="10" t="str">
        <f t="shared" si="8"/>
        <v/>
      </c>
      <c r="AE31" s="10" t="str">
        <f t="shared" si="9"/>
        <v/>
      </c>
      <c r="AF31" s="10">
        <f t="shared" si="10"/>
        <v>52.5</v>
      </c>
      <c r="AG31" s="10" t="str">
        <f t="shared" si="11"/>
        <v/>
      </c>
      <c r="AH31" s="10" t="str">
        <f t="shared" si="12"/>
        <v/>
      </c>
      <c r="AI31" s="13" t="str">
        <f t="shared" si="13"/>
        <v>12</v>
      </c>
      <c r="AJ31" s="11">
        <f t="shared" si="14"/>
        <v>12</v>
      </c>
    </row>
    <row r="32" spans="1:36" x14ac:dyDescent="0.25">
      <c r="A32" s="1">
        <v>14</v>
      </c>
      <c r="B32" s="4">
        <v>48</v>
      </c>
      <c r="C32" s="9" t="s">
        <v>442</v>
      </c>
      <c r="D32" s="9" t="s">
        <v>43</v>
      </c>
      <c r="E32" s="9" t="s">
        <v>34</v>
      </c>
      <c r="F32" s="9">
        <v>589098104</v>
      </c>
      <c r="G32" s="9" t="s">
        <v>35</v>
      </c>
      <c r="H32" s="27"/>
      <c r="I32" s="6">
        <v>9</v>
      </c>
      <c r="J32" s="6">
        <v>9</v>
      </c>
      <c r="K32" s="9">
        <v>21</v>
      </c>
      <c r="L32" s="7">
        <f t="shared" si="15"/>
        <v>52.5</v>
      </c>
      <c r="M32" s="8" t="str">
        <f>IF(J32=4,RANK(L32,$AA$19:$AA$347,0)+COUNTIF($AA$1:AA31,AA32),"")&amp;IF(J32=5,RANK(L32,$AB$19:$AB$347,0)+COUNTIF($AB$1:AB31,AB32),"")&amp;IF(J32=6,RANK(L32,$AC$19:$AC$347,0)+COUNTIF($AC$1:AC31,AC32),"")&amp;IF(J32=7,RANK(L32,$AD$19:$AD$347,0)+COUNTIF($AD$1:AD31,AD32),"")&amp;IF(J32=8,RANK(L32,$AE$19:$AE$347,0)+COUNTIF($AE$1:AE31,AE32),"")&amp;IF(J32=9,RANK(L32,$AF$19:$AF$347,0)+COUNTIF($AF$1:AF31,AF32),"")&amp;IF(J32=10,RANK(L32,$AG$19:$AG$347,0)+COUNTIF($AG$1:AG31,AG32),"")&amp;IF(J32=11,RANK(L32,$AH$19:$AH$347,0)+COUNTIF($AH$1:AH31,AH32),"")</f>
        <v>14</v>
      </c>
      <c r="N32" s="9" t="s">
        <v>177</v>
      </c>
      <c r="Z32" s="10">
        <f t="shared" si="4"/>
        <v>109</v>
      </c>
      <c r="AA32" s="10" t="str">
        <f t="shared" si="5"/>
        <v/>
      </c>
      <c r="AB32" s="10" t="str">
        <f t="shared" si="6"/>
        <v/>
      </c>
      <c r="AC32" s="10" t="str">
        <f t="shared" si="7"/>
        <v/>
      </c>
      <c r="AD32" s="10" t="str">
        <f t="shared" si="8"/>
        <v/>
      </c>
      <c r="AE32" s="10" t="str">
        <f t="shared" si="9"/>
        <v/>
      </c>
      <c r="AF32" s="10">
        <f t="shared" si="10"/>
        <v>52.5</v>
      </c>
      <c r="AG32" s="10" t="str">
        <f t="shared" si="11"/>
        <v/>
      </c>
      <c r="AH32" s="10" t="str">
        <f t="shared" si="12"/>
        <v/>
      </c>
      <c r="AI32" s="13" t="str">
        <f t="shared" si="13"/>
        <v>12</v>
      </c>
      <c r="AJ32" s="11">
        <f t="shared" si="14"/>
        <v>12</v>
      </c>
    </row>
    <row r="33" spans="1:36" x14ac:dyDescent="0.25">
      <c r="A33" s="1">
        <v>15</v>
      </c>
      <c r="B33" s="4">
        <v>48</v>
      </c>
      <c r="C33" s="9" t="s">
        <v>443</v>
      </c>
      <c r="D33" s="9" t="s">
        <v>200</v>
      </c>
      <c r="E33" s="9" t="s">
        <v>27</v>
      </c>
      <c r="F33" s="9">
        <v>495070630</v>
      </c>
      <c r="G33" s="9" t="s">
        <v>65</v>
      </c>
      <c r="H33" s="27"/>
      <c r="I33" s="6">
        <v>9</v>
      </c>
      <c r="J33" s="6">
        <v>9</v>
      </c>
      <c r="K33" s="9">
        <v>21</v>
      </c>
      <c r="L33" s="7">
        <f t="shared" si="15"/>
        <v>52.5</v>
      </c>
      <c r="M33" s="8" t="str">
        <f>IF(J33=4,RANK(L33,$AA$19:$AA$347,0)+COUNTIF($AA$1:AA32,AA33),"")&amp;IF(J33=5,RANK(L33,$AB$19:$AB$347,0)+COUNTIF($AB$1:AB32,AB33),"")&amp;IF(J33=6,RANK(L33,$AC$19:$AC$347,0)+COUNTIF($AC$1:AC32,AC33),"")&amp;IF(J33=7,RANK(L33,$AD$19:$AD$347,0)+COUNTIF($AD$1:AD32,AD33),"")&amp;IF(J33=8,RANK(L33,$AE$19:$AE$347,0)+COUNTIF($AE$1:AE32,AE33),"")&amp;IF(J33=9,RANK(L33,$AF$19:$AF$347,0)+COUNTIF($AF$1:AF32,AF33),"")&amp;IF(J33=10,RANK(L33,$AG$19:$AG$347,0)+COUNTIF($AG$1:AG32,AG33),"")&amp;IF(J33=11,RANK(L33,$AH$19:$AH$347,0)+COUNTIF($AH$1:AH32,AH33),"")</f>
        <v>15</v>
      </c>
      <c r="N33" s="9" t="s">
        <v>177</v>
      </c>
      <c r="Z33" s="10">
        <f t="shared" si="4"/>
        <v>109</v>
      </c>
      <c r="AA33" s="10" t="str">
        <f t="shared" si="5"/>
        <v/>
      </c>
      <c r="AB33" s="10" t="str">
        <f t="shared" si="6"/>
        <v/>
      </c>
      <c r="AC33" s="10" t="str">
        <f t="shared" si="7"/>
        <v/>
      </c>
      <c r="AD33" s="10" t="str">
        <f t="shared" si="8"/>
        <v/>
      </c>
      <c r="AE33" s="10" t="str">
        <f t="shared" si="9"/>
        <v/>
      </c>
      <c r="AF33" s="10">
        <f t="shared" si="10"/>
        <v>52.5</v>
      </c>
      <c r="AG33" s="10" t="str">
        <f t="shared" si="11"/>
        <v/>
      </c>
      <c r="AH33" s="10" t="str">
        <f t="shared" si="12"/>
        <v/>
      </c>
      <c r="AI33" s="13" t="str">
        <f t="shared" si="13"/>
        <v>12</v>
      </c>
      <c r="AJ33" s="11">
        <f t="shared" si="14"/>
        <v>12</v>
      </c>
    </row>
    <row r="34" spans="1:36" x14ac:dyDescent="0.25">
      <c r="A34" s="1">
        <v>16</v>
      </c>
      <c r="B34" s="4">
        <v>48</v>
      </c>
      <c r="C34" s="9" t="s">
        <v>324</v>
      </c>
      <c r="D34" s="9" t="s">
        <v>72</v>
      </c>
      <c r="E34" s="9" t="s">
        <v>38</v>
      </c>
      <c r="F34" s="9">
        <v>1411112174</v>
      </c>
      <c r="G34" s="9" t="s">
        <v>35</v>
      </c>
      <c r="H34" s="27"/>
      <c r="I34" s="6">
        <v>9</v>
      </c>
      <c r="J34" s="6">
        <v>9</v>
      </c>
      <c r="K34" s="9">
        <v>21</v>
      </c>
      <c r="L34" s="7">
        <f t="shared" si="15"/>
        <v>52.5</v>
      </c>
      <c r="M34" s="8" t="str">
        <f>IF(J34=4,RANK(L34,$AA$19:$AA$347,0)+COUNTIF($AA$1:AA33,AA34),"")&amp;IF(J34=5,RANK(L34,$AB$19:$AB$347,0)+COUNTIF($AB$1:AB33,AB34),"")&amp;IF(J34=6,RANK(L34,$AC$19:$AC$347,0)+COUNTIF($AC$1:AC33,AC34),"")&amp;IF(J34=7,RANK(L34,$AD$19:$AD$347,0)+COUNTIF($AD$1:AD33,AD34),"")&amp;IF(J34=8,RANK(L34,$AE$19:$AE$347,0)+COUNTIF($AE$1:AE33,AE34),"")&amp;IF(J34=9,RANK(L34,$AF$19:$AF$347,0)+COUNTIF($AF$1:AF33,AF34),"")&amp;IF(J34=10,RANK(L34,$AG$19:$AG$347,0)+COUNTIF($AG$1:AG33,AG34),"")&amp;IF(J34=11,RANK(L34,$AH$19:$AH$347,0)+COUNTIF($AH$1:AH33,AH34),"")</f>
        <v>16</v>
      </c>
      <c r="N34" s="9" t="s">
        <v>177</v>
      </c>
      <c r="Z34" s="10">
        <f t="shared" si="4"/>
        <v>109</v>
      </c>
      <c r="AA34" s="10" t="str">
        <f t="shared" si="5"/>
        <v/>
      </c>
      <c r="AB34" s="10" t="str">
        <f t="shared" si="6"/>
        <v/>
      </c>
      <c r="AC34" s="10" t="str">
        <f t="shared" si="7"/>
        <v/>
      </c>
      <c r="AD34" s="10" t="str">
        <f t="shared" si="8"/>
        <v/>
      </c>
      <c r="AE34" s="10" t="str">
        <f t="shared" si="9"/>
        <v/>
      </c>
      <c r="AF34" s="10">
        <f t="shared" si="10"/>
        <v>52.5</v>
      </c>
      <c r="AG34" s="10" t="str">
        <f t="shared" si="11"/>
        <v/>
      </c>
      <c r="AH34" s="10" t="str">
        <f t="shared" si="12"/>
        <v/>
      </c>
      <c r="AI34" s="13" t="str">
        <f t="shared" si="13"/>
        <v>12</v>
      </c>
      <c r="AJ34" s="11">
        <f t="shared" si="14"/>
        <v>12</v>
      </c>
    </row>
    <row r="35" spans="1:36" x14ac:dyDescent="0.25">
      <c r="A35" s="1">
        <v>17</v>
      </c>
      <c r="B35" s="4">
        <v>48</v>
      </c>
      <c r="C35" s="9" t="s">
        <v>444</v>
      </c>
      <c r="D35" s="9" t="s">
        <v>40</v>
      </c>
      <c r="E35" s="9" t="s">
        <v>34</v>
      </c>
      <c r="F35" s="9">
        <v>3671208999</v>
      </c>
      <c r="G35" s="9" t="s">
        <v>35</v>
      </c>
      <c r="H35" s="27"/>
      <c r="I35" s="6">
        <v>9</v>
      </c>
      <c r="J35" s="6">
        <v>9</v>
      </c>
      <c r="K35" s="9">
        <v>21</v>
      </c>
      <c r="L35" s="7">
        <f t="shared" si="15"/>
        <v>52.5</v>
      </c>
      <c r="M35" s="8" t="str">
        <f>IF(J35=4,RANK(L35,$AA$19:$AA$347,0)+COUNTIF($AA$1:AA34,AA35),"")&amp;IF(J35=5,RANK(L35,$AB$19:$AB$347,0)+COUNTIF($AB$1:AB34,AB35),"")&amp;IF(J35=6,RANK(L35,$AC$19:$AC$347,0)+COUNTIF($AC$1:AC34,AC35),"")&amp;IF(J35=7,RANK(L35,$AD$19:$AD$347,0)+COUNTIF($AD$1:AD34,AD35),"")&amp;IF(J35=8,RANK(L35,$AE$19:$AE$347,0)+COUNTIF($AE$1:AE34,AE35),"")&amp;IF(J35=9,RANK(L35,$AF$19:$AF$347,0)+COUNTIF($AF$1:AF34,AF35),"")&amp;IF(J35=10,RANK(L35,$AG$19:$AG$347,0)+COUNTIF($AG$1:AG34,AG35),"")&amp;IF(J35=11,RANK(L35,$AH$19:$AH$347,0)+COUNTIF($AH$1:AH34,AH35),"")</f>
        <v>17</v>
      </c>
      <c r="N35" s="9" t="s">
        <v>177</v>
      </c>
      <c r="Z35" s="10">
        <f t="shared" si="4"/>
        <v>109</v>
      </c>
      <c r="AA35" s="10" t="str">
        <f t="shared" si="5"/>
        <v/>
      </c>
      <c r="AB35" s="10" t="str">
        <f t="shared" si="6"/>
        <v/>
      </c>
      <c r="AC35" s="10" t="str">
        <f t="shared" si="7"/>
        <v/>
      </c>
      <c r="AD35" s="10" t="str">
        <f t="shared" si="8"/>
        <v/>
      </c>
      <c r="AE35" s="10" t="str">
        <f t="shared" si="9"/>
        <v/>
      </c>
      <c r="AF35" s="10">
        <f t="shared" si="10"/>
        <v>52.5</v>
      </c>
      <c r="AG35" s="10" t="str">
        <f t="shared" si="11"/>
        <v/>
      </c>
      <c r="AH35" s="10" t="str">
        <f t="shared" si="12"/>
        <v/>
      </c>
      <c r="AI35" s="13" t="str">
        <f t="shared" si="13"/>
        <v>12</v>
      </c>
      <c r="AJ35" s="11">
        <f t="shared" si="14"/>
        <v>12</v>
      </c>
    </row>
    <row r="36" spans="1:36" x14ac:dyDescent="0.25">
      <c r="A36" s="1">
        <v>18</v>
      </c>
      <c r="B36" s="4">
        <v>48</v>
      </c>
      <c r="C36" s="9" t="s">
        <v>445</v>
      </c>
      <c r="D36" s="9" t="s">
        <v>59</v>
      </c>
      <c r="E36" s="9" t="s">
        <v>27</v>
      </c>
      <c r="F36" s="9">
        <v>30804578</v>
      </c>
      <c r="G36" s="9" t="s">
        <v>28</v>
      </c>
      <c r="H36" s="27"/>
      <c r="I36" s="6">
        <v>9</v>
      </c>
      <c r="J36" s="6">
        <v>9</v>
      </c>
      <c r="K36" s="9">
        <v>20</v>
      </c>
      <c r="L36" s="7">
        <f t="shared" si="15"/>
        <v>50</v>
      </c>
      <c r="M36" s="8" t="str">
        <f>IF(J36=4,RANK(L36,$AA$19:$AA$347,0)+COUNTIF($AA$1:AA35,AA36),"")&amp;IF(J36=5,RANK(L36,$AB$19:$AB$347,0)+COUNTIF($AB$1:AB35,AB36),"")&amp;IF(J36=6,RANK(L36,$AC$19:$AC$347,0)+COUNTIF($AC$1:AC35,AC36),"")&amp;IF(J36=7,RANK(L36,$AD$19:$AD$347,0)+COUNTIF($AD$1:AD35,AD36),"")&amp;IF(J36=8,RANK(L36,$AE$19:$AE$347,0)+COUNTIF($AE$1:AE35,AE36),"")&amp;IF(J36=9,RANK(L36,$AF$19:$AF$347,0)+COUNTIF($AF$1:AF35,AF36),"")&amp;IF(J36=10,RANK(L36,$AG$19:$AG$347,0)+COUNTIF($AG$1:AG35,AG36),"")&amp;IF(J36=11,RANK(L36,$AH$19:$AH$347,0)+COUNTIF($AH$1:AH35,AH36),"")</f>
        <v>18</v>
      </c>
      <c r="N36" s="9" t="s">
        <v>178</v>
      </c>
      <c r="Z36" s="10" t="str">
        <f t="shared" si="4"/>
        <v/>
      </c>
      <c r="AA36" s="10" t="str">
        <f t="shared" si="5"/>
        <v/>
      </c>
      <c r="AB36" s="10" t="str">
        <f t="shared" si="6"/>
        <v/>
      </c>
      <c r="AC36" s="10" t="str">
        <f t="shared" si="7"/>
        <v/>
      </c>
      <c r="AD36" s="10" t="str">
        <f t="shared" si="8"/>
        <v/>
      </c>
      <c r="AE36" s="10" t="str">
        <f t="shared" si="9"/>
        <v/>
      </c>
      <c r="AF36" s="10">
        <f t="shared" si="10"/>
        <v>50</v>
      </c>
      <c r="AG36" s="10" t="str">
        <f t="shared" si="11"/>
        <v/>
      </c>
      <c r="AH36" s="10" t="str">
        <f t="shared" si="12"/>
        <v/>
      </c>
      <c r="AI36" s="13" t="str">
        <f t="shared" si="13"/>
        <v>18</v>
      </c>
      <c r="AJ36" s="11">
        <f t="shared" si="14"/>
        <v>18</v>
      </c>
    </row>
    <row r="37" spans="1:36" x14ac:dyDescent="0.25">
      <c r="A37" s="1">
        <v>19</v>
      </c>
      <c r="B37" s="4">
        <v>48</v>
      </c>
      <c r="C37" s="9" t="s">
        <v>269</v>
      </c>
      <c r="D37" s="9" t="s">
        <v>446</v>
      </c>
      <c r="E37" s="9" t="s">
        <v>157</v>
      </c>
      <c r="F37" s="9">
        <v>1155904565</v>
      </c>
      <c r="G37" s="9" t="s">
        <v>65</v>
      </c>
      <c r="H37" s="27"/>
      <c r="I37" s="6">
        <v>9</v>
      </c>
      <c r="J37" s="6">
        <v>9</v>
      </c>
      <c r="K37" s="9">
        <v>20</v>
      </c>
      <c r="L37" s="7">
        <f t="shared" si="15"/>
        <v>50</v>
      </c>
      <c r="M37" s="8" t="str">
        <f>IF(J37=4,RANK(L37,$AA$19:$AA$347,0)+COUNTIF($AA$1:AA36,AA37),"")&amp;IF(J37=5,RANK(L37,$AB$19:$AB$347,0)+COUNTIF($AB$1:AB36,AB37),"")&amp;IF(J37=6,RANK(L37,$AC$19:$AC$347,0)+COUNTIF($AC$1:AC36,AC37),"")&amp;IF(J37=7,RANK(L37,$AD$19:$AD$347,0)+COUNTIF($AD$1:AD36,AD37),"")&amp;IF(J37=8,RANK(L37,$AE$19:$AE$347,0)+COUNTIF($AE$1:AE36,AE37),"")&amp;IF(J37=9,RANK(L37,$AF$19:$AF$347,0)+COUNTIF($AF$1:AF36,AF37),"")&amp;IF(J37=10,RANK(L37,$AG$19:$AG$347,0)+COUNTIF($AG$1:AG36,AG37),"")&amp;IF(J37=11,RANK(L37,$AH$19:$AH$347,0)+COUNTIF($AH$1:AH36,AH37),"")</f>
        <v>19</v>
      </c>
      <c r="N37" s="9" t="s">
        <v>177</v>
      </c>
      <c r="Z37" s="10">
        <f t="shared" si="4"/>
        <v>109</v>
      </c>
      <c r="AA37" s="10" t="str">
        <f t="shared" si="5"/>
        <v/>
      </c>
      <c r="AB37" s="10" t="str">
        <f t="shared" si="6"/>
        <v/>
      </c>
      <c r="AC37" s="10" t="str">
        <f t="shared" si="7"/>
        <v/>
      </c>
      <c r="AD37" s="10" t="str">
        <f t="shared" si="8"/>
        <v/>
      </c>
      <c r="AE37" s="10" t="str">
        <f t="shared" si="9"/>
        <v/>
      </c>
      <c r="AF37" s="10">
        <f t="shared" si="10"/>
        <v>50</v>
      </c>
      <c r="AG37" s="10" t="str">
        <f t="shared" si="11"/>
        <v/>
      </c>
      <c r="AH37" s="10" t="str">
        <f t="shared" si="12"/>
        <v/>
      </c>
      <c r="AI37" s="13" t="str">
        <f t="shared" si="13"/>
        <v>18</v>
      </c>
      <c r="AJ37" s="11">
        <f t="shared" si="14"/>
        <v>18</v>
      </c>
    </row>
    <row r="38" spans="1:36" x14ac:dyDescent="0.25">
      <c r="A38" s="1">
        <v>20</v>
      </c>
      <c r="B38" s="4">
        <v>48</v>
      </c>
      <c r="C38" s="9" t="s">
        <v>447</v>
      </c>
      <c r="D38" s="9" t="s">
        <v>103</v>
      </c>
      <c r="E38" s="9" t="s">
        <v>34</v>
      </c>
      <c r="F38" s="9">
        <v>886854923</v>
      </c>
      <c r="G38" s="9" t="s">
        <v>35</v>
      </c>
      <c r="H38" s="27"/>
      <c r="I38" s="6">
        <v>9</v>
      </c>
      <c r="J38" s="6">
        <v>9</v>
      </c>
      <c r="K38" s="9">
        <v>20</v>
      </c>
      <c r="L38" s="7">
        <f t="shared" si="15"/>
        <v>50</v>
      </c>
      <c r="M38" s="8" t="str">
        <f>IF(J38=4,RANK(L38,$AA$19:$AA$347,0)+COUNTIF($AA$1:AA37,AA38),"")&amp;IF(J38=5,RANK(L38,$AB$19:$AB$347,0)+COUNTIF($AB$1:AB37,AB38),"")&amp;IF(J38=6,RANK(L38,$AC$19:$AC$347,0)+COUNTIF($AC$1:AC37,AC38),"")&amp;IF(J38=7,RANK(L38,$AD$19:$AD$347,0)+COUNTIF($AD$1:AD37,AD38),"")&amp;IF(J38=8,RANK(L38,$AE$19:$AE$347,0)+COUNTIF($AE$1:AE37,AE38),"")&amp;IF(J38=9,RANK(L38,$AF$19:$AF$347,0)+COUNTIF($AF$1:AF37,AF38),"")&amp;IF(J38=10,RANK(L38,$AG$19:$AG$347,0)+COUNTIF($AG$1:AG37,AG38),"")&amp;IF(J38=11,RANK(L38,$AH$19:$AH$347,0)+COUNTIF($AH$1:AH37,AH38),"")</f>
        <v>20</v>
      </c>
      <c r="N38" s="9" t="s">
        <v>177</v>
      </c>
      <c r="Z38" s="10">
        <f t="shared" si="4"/>
        <v>109</v>
      </c>
      <c r="AA38" s="10" t="str">
        <f t="shared" si="5"/>
        <v/>
      </c>
      <c r="AB38" s="10" t="str">
        <f t="shared" si="6"/>
        <v/>
      </c>
      <c r="AC38" s="10" t="str">
        <f t="shared" si="7"/>
        <v/>
      </c>
      <c r="AD38" s="10" t="str">
        <f t="shared" si="8"/>
        <v/>
      </c>
      <c r="AE38" s="10" t="str">
        <f t="shared" si="9"/>
        <v/>
      </c>
      <c r="AF38" s="10">
        <f t="shared" si="10"/>
        <v>50</v>
      </c>
      <c r="AG38" s="10" t="str">
        <f t="shared" si="11"/>
        <v/>
      </c>
      <c r="AH38" s="10" t="str">
        <f t="shared" si="12"/>
        <v/>
      </c>
      <c r="AI38" s="13" t="str">
        <f t="shared" si="13"/>
        <v>18</v>
      </c>
      <c r="AJ38" s="11">
        <f t="shared" si="14"/>
        <v>18</v>
      </c>
    </row>
    <row r="39" spans="1:36" x14ac:dyDescent="0.25">
      <c r="A39" s="1">
        <v>21</v>
      </c>
      <c r="B39" s="4">
        <v>48</v>
      </c>
      <c r="C39" s="9" t="s">
        <v>448</v>
      </c>
      <c r="D39" s="9" t="s">
        <v>101</v>
      </c>
      <c r="E39" s="9" t="s">
        <v>34</v>
      </c>
      <c r="F39" s="9">
        <v>2427157956</v>
      </c>
      <c r="G39" s="9" t="s">
        <v>28</v>
      </c>
      <c r="H39" s="27"/>
      <c r="I39" s="6">
        <v>9</v>
      </c>
      <c r="J39" s="6">
        <v>9</v>
      </c>
      <c r="K39" s="9">
        <v>20</v>
      </c>
      <c r="L39" s="7">
        <f t="shared" si="15"/>
        <v>50</v>
      </c>
      <c r="M39" s="8" t="str">
        <f>IF(J39=4,RANK(L39,$AA$19:$AA$347,0)+COUNTIF($AA$1:AA38,AA39),"")&amp;IF(J39=5,RANK(L39,$AB$19:$AB$347,0)+COUNTIF($AB$1:AB38,AB39),"")&amp;IF(J39=6,RANK(L39,$AC$19:$AC$347,0)+COUNTIF($AC$1:AC38,AC39),"")&amp;IF(J39=7,RANK(L39,$AD$19:$AD$347,0)+COUNTIF($AD$1:AD38,AD39),"")&amp;IF(J39=8,RANK(L39,$AE$19:$AE$347,0)+COUNTIF($AE$1:AE38,AE39),"")&amp;IF(J39=9,RANK(L39,$AF$19:$AF$347,0)+COUNTIF($AF$1:AF38,AF39),"")&amp;IF(J39=10,RANK(L39,$AG$19:$AG$347,0)+COUNTIF($AG$1:AG38,AG39),"")&amp;IF(J39=11,RANK(L39,$AH$19:$AH$347,0)+COUNTIF($AH$1:AH38,AH39),"")</f>
        <v>21</v>
      </c>
      <c r="N39" s="9" t="s">
        <v>178</v>
      </c>
      <c r="Z39" s="10" t="str">
        <f t="shared" si="4"/>
        <v/>
      </c>
      <c r="AA39" s="10" t="str">
        <f t="shared" si="5"/>
        <v/>
      </c>
      <c r="AB39" s="10" t="str">
        <f t="shared" si="6"/>
        <v/>
      </c>
      <c r="AC39" s="10" t="str">
        <f t="shared" si="7"/>
        <v/>
      </c>
      <c r="AD39" s="10" t="str">
        <f t="shared" si="8"/>
        <v/>
      </c>
      <c r="AE39" s="10" t="str">
        <f t="shared" si="9"/>
        <v/>
      </c>
      <c r="AF39" s="10">
        <f t="shared" si="10"/>
        <v>50</v>
      </c>
      <c r="AG39" s="10" t="str">
        <f t="shared" si="11"/>
        <v/>
      </c>
      <c r="AH39" s="10" t="str">
        <f t="shared" si="12"/>
        <v/>
      </c>
      <c r="AI39" s="13" t="str">
        <f t="shared" si="13"/>
        <v>18</v>
      </c>
      <c r="AJ39" s="11">
        <f t="shared" si="14"/>
        <v>18</v>
      </c>
    </row>
    <row r="40" spans="1:36" x14ac:dyDescent="0.25">
      <c r="A40" s="1">
        <v>22</v>
      </c>
      <c r="B40" s="4">
        <v>48</v>
      </c>
      <c r="C40" s="9" t="s">
        <v>448</v>
      </c>
      <c r="D40" s="9" t="s">
        <v>325</v>
      </c>
      <c r="E40" s="9" t="s">
        <v>54</v>
      </c>
      <c r="F40" s="9">
        <v>3560946520</v>
      </c>
      <c r="G40" s="9" t="s">
        <v>65</v>
      </c>
      <c r="H40" s="27"/>
      <c r="I40" s="6">
        <v>9</v>
      </c>
      <c r="J40" s="6">
        <v>9</v>
      </c>
      <c r="K40" s="9">
        <v>20</v>
      </c>
      <c r="L40" s="7">
        <f t="shared" si="15"/>
        <v>50</v>
      </c>
      <c r="M40" s="8" t="str">
        <f>IF(J40=4,RANK(L40,$AA$19:$AA$347,0)+COUNTIF($AA$1:AA39,AA40),"")&amp;IF(J40=5,RANK(L40,$AB$19:$AB$347,0)+COUNTIF($AB$1:AB39,AB40),"")&amp;IF(J40=6,RANK(L40,$AC$19:$AC$347,0)+COUNTIF($AC$1:AC39,AC40),"")&amp;IF(J40=7,RANK(L40,$AD$19:$AD$347,0)+COUNTIF($AD$1:AD39,AD40),"")&amp;IF(J40=8,RANK(L40,$AE$19:$AE$347,0)+COUNTIF($AE$1:AE39,AE40),"")&amp;IF(J40=9,RANK(L40,$AF$19:$AF$347,0)+COUNTIF($AF$1:AF39,AF40),"")&amp;IF(J40=10,RANK(L40,$AG$19:$AG$347,0)+COUNTIF($AG$1:AG39,AG40),"")&amp;IF(J40=11,RANK(L40,$AH$19:$AH$347,0)+COUNTIF($AH$1:AH39,AH40),"")</f>
        <v>22</v>
      </c>
      <c r="N40" s="9" t="s">
        <v>177</v>
      </c>
      <c r="Z40" s="10">
        <f t="shared" si="4"/>
        <v>109</v>
      </c>
      <c r="AA40" s="10" t="str">
        <f t="shared" si="5"/>
        <v/>
      </c>
      <c r="AB40" s="10" t="str">
        <f t="shared" si="6"/>
        <v/>
      </c>
      <c r="AC40" s="10" t="str">
        <f t="shared" si="7"/>
        <v/>
      </c>
      <c r="AD40" s="10" t="str">
        <f t="shared" si="8"/>
        <v/>
      </c>
      <c r="AE40" s="10" t="str">
        <f t="shared" si="9"/>
        <v/>
      </c>
      <c r="AF40" s="10">
        <f t="shared" si="10"/>
        <v>50</v>
      </c>
      <c r="AG40" s="10" t="str">
        <f t="shared" si="11"/>
        <v/>
      </c>
      <c r="AH40" s="10" t="str">
        <f t="shared" si="12"/>
        <v/>
      </c>
      <c r="AI40" s="13" t="str">
        <f t="shared" si="13"/>
        <v>18</v>
      </c>
      <c r="AJ40" s="11">
        <f t="shared" si="14"/>
        <v>18</v>
      </c>
    </row>
    <row r="41" spans="1:36" x14ac:dyDescent="0.25">
      <c r="A41" s="1">
        <v>23</v>
      </c>
      <c r="B41" s="4">
        <v>48</v>
      </c>
      <c r="C41" s="9" t="s">
        <v>449</v>
      </c>
      <c r="D41" s="9" t="s">
        <v>87</v>
      </c>
      <c r="E41" s="9" t="s">
        <v>230</v>
      </c>
      <c r="F41" s="9">
        <v>1713092897</v>
      </c>
      <c r="G41" s="9" t="s">
        <v>65</v>
      </c>
      <c r="H41" s="27"/>
      <c r="I41" s="6">
        <v>9</v>
      </c>
      <c r="J41" s="6">
        <v>9</v>
      </c>
      <c r="K41" s="9">
        <v>20</v>
      </c>
      <c r="L41" s="7">
        <f t="shared" si="15"/>
        <v>50</v>
      </c>
      <c r="M41" s="8" t="str">
        <f>IF(J41=4,RANK(L41,$AA$19:$AA$347,0)+COUNTIF($AA$1:AA40,AA41),"")&amp;IF(J41=5,RANK(L41,$AB$19:$AB$347,0)+COUNTIF($AB$1:AB40,AB41),"")&amp;IF(J41=6,RANK(L41,$AC$19:$AC$347,0)+COUNTIF($AC$1:AC40,AC41),"")&amp;IF(J41=7,RANK(L41,$AD$19:$AD$347,0)+COUNTIF($AD$1:AD40,AD41),"")&amp;IF(J41=8,RANK(L41,$AE$19:$AE$347,0)+COUNTIF($AE$1:AE40,AE41),"")&amp;IF(J41=9,RANK(L41,$AF$19:$AF$347,0)+COUNTIF($AF$1:AF40,AF41),"")&amp;IF(J41=10,RANK(L41,$AG$19:$AG$347,0)+COUNTIF($AG$1:AG40,AG41),"")&amp;IF(J41=11,RANK(L41,$AH$19:$AH$347,0)+COUNTIF($AH$1:AH40,AH41),"")</f>
        <v>23</v>
      </c>
      <c r="N41" s="9" t="s">
        <v>177</v>
      </c>
      <c r="Z41" s="10">
        <f t="shared" si="4"/>
        <v>109</v>
      </c>
      <c r="AA41" s="10" t="str">
        <f t="shared" si="5"/>
        <v/>
      </c>
      <c r="AB41" s="10" t="str">
        <f t="shared" si="6"/>
        <v/>
      </c>
      <c r="AC41" s="10" t="str">
        <f t="shared" si="7"/>
        <v/>
      </c>
      <c r="AD41" s="10" t="str">
        <f t="shared" si="8"/>
        <v/>
      </c>
      <c r="AE41" s="10" t="str">
        <f t="shared" si="9"/>
        <v/>
      </c>
      <c r="AF41" s="10">
        <f t="shared" si="10"/>
        <v>50</v>
      </c>
      <c r="AG41" s="10" t="str">
        <f t="shared" si="11"/>
        <v/>
      </c>
      <c r="AH41" s="10" t="str">
        <f t="shared" si="12"/>
        <v/>
      </c>
      <c r="AI41" s="13" t="str">
        <f t="shared" si="13"/>
        <v>18</v>
      </c>
      <c r="AJ41" s="11">
        <f t="shared" si="14"/>
        <v>18</v>
      </c>
    </row>
    <row r="42" spans="1:36" x14ac:dyDescent="0.25">
      <c r="A42" s="1">
        <v>24</v>
      </c>
      <c r="B42" s="4">
        <v>48</v>
      </c>
      <c r="C42" s="9" t="s">
        <v>450</v>
      </c>
      <c r="D42" s="9" t="s">
        <v>174</v>
      </c>
      <c r="E42" s="9" t="s">
        <v>451</v>
      </c>
      <c r="F42" s="9">
        <v>2568827375</v>
      </c>
      <c r="G42" s="9" t="s">
        <v>28</v>
      </c>
      <c r="H42" s="27"/>
      <c r="I42" s="6">
        <v>9</v>
      </c>
      <c r="J42" s="6">
        <v>9</v>
      </c>
      <c r="K42" s="9">
        <v>20</v>
      </c>
      <c r="L42" s="7">
        <f t="shared" si="15"/>
        <v>50</v>
      </c>
      <c r="M42" s="8" t="str">
        <f>IF(J42=4,RANK(L42,$AA$19:$AA$347,0)+COUNTIF($AA$1:AA41,AA42),"")&amp;IF(J42=5,RANK(L42,$AB$19:$AB$347,0)+COUNTIF($AB$1:AB41,AB42),"")&amp;IF(J42=6,RANK(L42,$AC$19:$AC$347,0)+COUNTIF($AC$1:AC41,AC42),"")&amp;IF(J42=7,RANK(L42,$AD$19:$AD$347,0)+COUNTIF($AD$1:AD41,AD42),"")&amp;IF(J42=8,RANK(L42,$AE$19:$AE$347,0)+COUNTIF($AE$1:AE41,AE42),"")&amp;IF(J42=9,RANK(L42,$AF$19:$AF$347,0)+COUNTIF($AF$1:AF41,AF42),"")&amp;IF(J42=10,RANK(L42,$AG$19:$AG$347,0)+COUNTIF($AG$1:AG41,AG42),"")&amp;IF(J42=11,RANK(L42,$AH$19:$AH$347,0)+COUNTIF($AH$1:AH41,AH42),"")</f>
        <v>24</v>
      </c>
      <c r="N42" s="9" t="s">
        <v>178</v>
      </c>
      <c r="Z42" s="10" t="str">
        <f t="shared" si="4"/>
        <v/>
      </c>
      <c r="AA42" s="10" t="str">
        <f t="shared" si="5"/>
        <v/>
      </c>
      <c r="AB42" s="10" t="str">
        <f t="shared" si="6"/>
        <v/>
      </c>
      <c r="AC42" s="10" t="str">
        <f t="shared" si="7"/>
        <v/>
      </c>
      <c r="AD42" s="10" t="str">
        <f t="shared" si="8"/>
        <v/>
      </c>
      <c r="AE42" s="10" t="str">
        <f t="shared" si="9"/>
        <v/>
      </c>
      <c r="AF42" s="10">
        <f t="shared" si="10"/>
        <v>50</v>
      </c>
      <c r="AG42" s="10" t="str">
        <f t="shared" si="11"/>
        <v/>
      </c>
      <c r="AH42" s="10" t="str">
        <f t="shared" si="12"/>
        <v/>
      </c>
      <c r="AI42" s="13" t="str">
        <f t="shared" si="13"/>
        <v>18</v>
      </c>
      <c r="AJ42" s="11">
        <f t="shared" si="14"/>
        <v>18</v>
      </c>
    </row>
    <row r="43" spans="1:36" x14ac:dyDescent="0.25">
      <c r="A43" s="1">
        <v>25</v>
      </c>
      <c r="B43" s="4">
        <v>48</v>
      </c>
      <c r="C43" s="9" t="s">
        <v>452</v>
      </c>
      <c r="D43" s="9" t="s">
        <v>453</v>
      </c>
      <c r="E43" s="9" t="s">
        <v>104</v>
      </c>
      <c r="F43" s="9">
        <v>809574055</v>
      </c>
      <c r="G43" s="9" t="s">
        <v>65</v>
      </c>
      <c r="H43" s="27"/>
      <c r="I43" s="6">
        <v>9</v>
      </c>
      <c r="J43" s="6">
        <v>9</v>
      </c>
      <c r="K43" s="9">
        <v>20</v>
      </c>
      <c r="L43" s="7">
        <f t="shared" si="15"/>
        <v>50</v>
      </c>
      <c r="M43" s="8" t="str">
        <f>IF(J43=4,RANK(L43,$AA$19:$AA$347,0)+COUNTIF($AA$1:AA42,AA43),"")&amp;IF(J43=5,RANK(L43,$AB$19:$AB$347,0)+COUNTIF($AB$1:AB42,AB43),"")&amp;IF(J43=6,RANK(L43,$AC$19:$AC$347,0)+COUNTIF($AC$1:AC42,AC43),"")&amp;IF(J43=7,RANK(L43,$AD$19:$AD$347,0)+COUNTIF($AD$1:AD42,AD43),"")&amp;IF(J43=8,RANK(L43,$AE$19:$AE$347,0)+COUNTIF($AE$1:AE42,AE43),"")&amp;IF(J43=9,RANK(L43,$AF$19:$AF$347,0)+COUNTIF($AF$1:AF42,AF43),"")&amp;IF(J43=10,RANK(L43,$AG$19:$AG$347,0)+COUNTIF($AG$1:AG42,AG43),"")&amp;IF(J43=11,RANK(L43,$AH$19:$AH$347,0)+COUNTIF($AH$1:AH42,AH43),"")</f>
        <v>25</v>
      </c>
      <c r="N43" s="9" t="s">
        <v>177</v>
      </c>
      <c r="Z43" s="10">
        <f t="shared" si="4"/>
        <v>109</v>
      </c>
      <c r="AA43" s="10" t="str">
        <f t="shared" si="5"/>
        <v/>
      </c>
      <c r="AB43" s="10" t="str">
        <f t="shared" si="6"/>
        <v/>
      </c>
      <c r="AC43" s="10" t="str">
        <f t="shared" si="7"/>
        <v/>
      </c>
      <c r="AD43" s="10" t="str">
        <f t="shared" si="8"/>
        <v/>
      </c>
      <c r="AE43" s="10" t="str">
        <f t="shared" si="9"/>
        <v/>
      </c>
      <c r="AF43" s="10">
        <f t="shared" si="10"/>
        <v>50</v>
      </c>
      <c r="AG43" s="10" t="str">
        <f t="shared" si="11"/>
        <v/>
      </c>
      <c r="AH43" s="10" t="str">
        <f t="shared" si="12"/>
        <v/>
      </c>
      <c r="AI43" s="13" t="str">
        <f t="shared" si="13"/>
        <v>18</v>
      </c>
      <c r="AJ43" s="11">
        <f t="shared" si="14"/>
        <v>18</v>
      </c>
    </row>
    <row r="44" spans="1:36" x14ac:dyDescent="0.25">
      <c r="A44" s="1">
        <v>26</v>
      </c>
      <c r="B44" s="4">
        <v>48</v>
      </c>
      <c r="C44" s="9" t="s">
        <v>454</v>
      </c>
      <c r="D44" s="9" t="s">
        <v>101</v>
      </c>
      <c r="E44" s="9" t="s">
        <v>34</v>
      </c>
      <c r="F44" s="9">
        <v>3545399105</v>
      </c>
      <c r="G44" s="9" t="s">
        <v>65</v>
      </c>
      <c r="H44" s="27"/>
      <c r="I44" s="6">
        <v>9</v>
      </c>
      <c r="J44" s="6">
        <v>9</v>
      </c>
      <c r="K44" s="9">
        <v>19</v>
      </c>
      <c r="L44" s="7">
        <f t="shared" si="15"/>
        <v>47.5</v>
      </c>
      <c r="M44" s="8" t="str">
        <f>IF(J44=4,RANK(L44,$AA$19:$AA$347,0)+COUNTIF($AA$1:AA43,AA44),"")&amp;IF(J44=5,RANK(L44,$AB$19:$AB$347,0)+COUNTIF($AB$1:AB43,AB44),"")&amp;IF(J44=6,RANK(L44,$AC$19:$AC$347,0)+COUNTIF($AC$1:AC43,AC44),"")&amp;IF(J44=7,RANK(L44,$AD$19:$AD$347,0)+COUNTIF($AD$1:AD43,AD44),"")&amp;IF(J44=8,RANK(L44,$AE$19:$AE$347,0)+COUNTIF($AE$1:AE43,AE44),"")&amp;IF(J44=9,RANK(L44,$AF$19:$AF$347,0)+COUNTIF($AF$1:AF43,AF44),"")&amp;IF(J44=10,RANK(L44,$AG$19:$AG$347,0)+COUNTIF($AG$1:AG43,AG44),"")&amp;IF(J44=11,RANK(L44,$AH$19:$AH$347,0)+COUNTIF($AH$1:AH43,AH44),"")</f>
        <v>26</v>
      </c>
      <c r="N44" s="9" t="s">
        <v>178</v>
      </c>
      <c r="Z44" s="10" t="str">
        <f t="shared" si="4"/>
        <v/>
      </c>
      <c r="AA44" s="10" t="str">
        <f t="shared" si="5"/>
        <v/>
      </c>
      <c r="AB44" s="10" t="str">
        <f t="shared" si="6"/>
        <v/>
      </c>
      <c r="AC44" s="10" t="str">
        <f t="shared" si="7"/>
        <v/>
      </c>
      <c r="AD44" s="10" t="str">
        <f t="shared" si="8"/>
        <v/>
      </c>
      <c r="AE44" s="10" t="str">
        <f t="shared" si="9"/>
        <v/>
      </c>
      <c r="AF44" s="10">
        <f t="shared" si="10"/>
        <v>47.5</v>
      </c>
      <c r="AG44" s="10" t="str">
        <f t="shared" si="11"/>
        <v/>
      </c>
      <c r="AH44" s="10" t="str">
        <f t="shared" si="12"/>
        <v/>
      </c>
      <c r="AI44" s="13" t="str">
        <f t="shared" si="13"/>
        <v>26</v>
      </c>
      <c r="AJ44" s="11">
        <f t="shared" si="14"/>
        <v>26</v>
      </c>
    </row>
    <row r="45" spans="1:36" x14ac:dyDescent="0.25">
      <c r="A45" s="1">
        <v>27</v>
      </c>
      <c r="B45" s="4">
        <v>48</v>
      </c>
      <c r="C45" s="9" t="s">
        <v>455</v>
      </c>
      <c r="D45" s="9" t="s">
        <v>43</v>
      </c>
      <c r="E45" s="9" t="s">
        <v>456</v>
      </c>
      <c r="F45" s="9">
        <v>3331728637</v>
      </c>
      <c r="G45" s="9" t="s">
        <v>65</v>
      </c>
      <c r="H45" s="27"/>
      <c r="I45" s="6">
        <v>9</v>
      </c>
      <c r="J45" s="6">
        <v>9</v>
      </c>
      <c r="K45" s="9">
        <v>18</v>
      </c>
      <c r="L45" s="7">
        <f t="shared" si="15"/>
        <v>45</v>
      </c>
      <c r="M45" s="8" t="str">
        <f>IF(J45=4,RANK(L45,$AA$19:$AA$347,0)+COUNTIF($AA$1:AA44,AA45),"")&amp;IF(J45=5,RANK(L45,$AB$19:$AB$347,0)+COUNTIF($AB$1:AB44,AB45),"")&amp;IF(J45=6,RANK(L45,$AC$19:$AC$347,0)+COUNTIF($AC$1:AC44,AC45),"")&amp;IF(J45=7,RANK(L45,$AD$19:$AD$347,0)+COUNTIF($AD$1:AD44,AD45),"")&amp;IF(J45=8,RANK(L45,$AE$19:$AE$347,0)+COUNTIF($AE$1:AE44,AE45),"")&amp;IF(J45=9,RANK(L45,$AF$19:$AF$347,0)+COUNTIF($AF$1:AF44,AF45),"")&amp;IF(J45=10,RANK(L45,$AG$19:$AG$347,0)+COUNTIF($AG$1:AG44,AG45),"")&amp;IF(J45=11,RANK(L45,$AH$19:$AH$347,0)+COUNTIF($AH$1:AH44,AH45),"")</f>
        <v>27</v>
      </c>
      <c r="N45" s="9" t="s">
        <v>178</v>
      </c>
      <c r="Z45" s="10" t="str">
        <f t="shared" si="4"/>
        <v/>
      </c>
      <c r="AA45" s="10" t="str">
        <f t="shared" si="5"/>
        <v/>
      </c>
      <c r="AB45" s="10" t="str">
        <f t="shared" si="6"/>
        <v/>
      </c>
      <c r="AC45" s="10" t="str">
        <f t="shared" si="7"/>
        <v/>
      </c>
      <c r="AD45" s="10" t="str">
        <f t="shared" si="8"/>
        <v/>
      </c>
      <c r="AE45" s="10" t="str">
        <f t="shared" si="9"/>
        <v/>
      </c>
      <c r="AF45" s="10">
        <f t="shared" si="10"/>
        <v>45</v>
      </c>
      <c r="AG45" s="10" t="str">
        <f t="shared" si="11"/>
        <v/>
      </c>
      <c r="AH45" s="10" t="str">
        <f t="shared" si="12"/>
        <v/>
      </c>
      <c r="AI45" s="13" t="str">
        <f t="shared" si="13"/>
        <v>27</v>
      </c>
      <c r="AJ45" s="11">
        <f t="shared" si="14"/>
        <v>27</v>
      </c>
    </row>
    <row r="46" spans="1:36" x14ac:dyDescent="0.25">
      <c r="A46" s="1">
        <v>28</v>
      </c>
      <c r="B46" s="4">
        <v>48</v>
      </c>
      <c r="C46" s="9" t="s">
        <v>457</v>
      </c>
      <c r="D46" s="9" t="s">
        <v>200</v>
      </c>
      <c r="E46" s="9" t="s">
        <v>45</v>
      </c>
      <c r="F46" s="9">
        <v>2390062240</v>
      </c>
      <c r="G46" s="9" t="s">
        <v>65</v>
      </c>
      <c r="H46" s="27"/>
      <c r="I46" s="6">
        <v>9</v>
      </c>
      <c r="J46" s="6">
        <v>9</v>
      </c>
      <c r="K46" s="9">
        <v>18</v>
      </c>
      <c r="L46" s="7">
        <f t="shared" si="15"/>
        <v>45</v>
      </c>
      <c r="M46" s="8" t="str">
        <f>IF(J46=4,RANK(L46,$AA$19:$AA$347,0)+COUNTIF($AA$1:AA45,AA46),"")&amp;IF(J46=5,RANK(L46,$AB$19:$AB$347,0)+COUNTIF($AB$1:AB45,AB46),"")&amp;IF(J46=6,RANK(L46,$AC$19:$AC$347,0)+COUNTIF($AC$1:AC45,AC46),"")&amp;IF(J46=7,RANK(L46,$AD$19:$AD$347,0)+COUNTIF($AD$1:AD45,AD46),"")&amp;IF(J46=8,RANK(L46,$AE$19:$AE$347,0)+COUNTIF($AE$1:AE45,AE46),"")&amp;IF(J46=9,RANK(L46,$AF$19:$AF$347,0)+COUNTIF($AF$1:AF45,AF46),"")&amp;IF(J46=10,RANK(L46,$AG$19:$AG$347,0)+COUNTIF($AG$1:AG45,AG46),"")&amp;IF(J46=11,RANK(L46,$AH$19:$AH$347,0)+COUNTIF($AH$1:AH45,AH46),"")</f>
        <v>28</v>
      </c>
      <c r="N46" s="9" t="s">
        <v>178</v>
      </c>
      <c r="Z46" s="10" t="str">
        <f t="shared" si="4"/>
        <v/>
      </c>
      <c r="AA46" s="10" t="str">
        <f t="shared" si="5"/>
        <v/>
      </c>
      <c r="AB46" s="10" t="str">
        <f t="shared" si="6"/>
        <v/>
      </c>
      <c r="AC46" s="10" t="str">
        <f t="shared" si="7"/>
        <v/>
      </c>
      <c r="AD46" s="10" t="str">
        <f t="shared" si="8"/>
        <v/>
      </c>
      <c r="AE46" s="10" t="str">
        <f t="shared" si="9"/>
        <v/>
      </c>
      <c r="AF46" s="10">
        <f t="shared" si="10"/>
        <v>45</v>
      </c>
      <c r="AG46" s="10" t="str">
        <f t="shared" si="11"/>
        <v/>
      </c>
      <c r="AH46" s="10" t="str">
        <f t="shared" si="12"/>
        <v/>
      </c>
      <c r="AI46" s="13" t="str">
        <f t="shared" si="13"/>
        <v>27</v>
      </c>
      <c r="AJ46" s="11">
        <f t="shared" si="14"/>
        <v>27</v>
      </c>
    </row>
    <row r="47" spans="1:36" x14ac:dyDescent="0.25">
      <c r="A47" s="1">
        <v>29</v>
      </c>
      <c r="B47" s="4">
        <v>48</v>
      </c>
      <c r="C47" s="9" t="s">
        <v>458</v>
      </c>
      <c r="D47" s="9" t="s">
        <v>59</v>
      </c>
      <c r="E47" s="9" t="s">
        <v>34</v>
      </c>
      <c r="F47" s="9">
        <v>2466909059</v>
      </c>
      <c r="G47" s="9" t="s">
        <v>65</v>
      </c>
      <c r="H47" s="27"/>
      <c r="I47" s="6">
        <v>9</v>
      </c>
      <c r="J47" s="6">
        <v>9</v>
      </c>
      <c r="K47" s="9">
        <v>18</v>
      </c>
      <c r="L47" s="7">
        <f t="shared" si="15"/>
        <v>45</v>
      </c>
      <c r="M47" s="8" t="str">
        <f>IF(J47=4,RANK(L47,$AA$19:$AA$347,0)+COUNTIF($AA$1:AA46,AA47),"")&amp;IF(J47=5,RANK(L47,$AB$19:$AB$347,0)+COUNTIF($AB$1:AB46,AB47),"")&amp;IF(J47=6,RANK(L47,$AC$19:$AC$347,0)+COUNTIF($AC$1:AC46,AC47),"")&amp;IF(J47=7,RANK(L47,$AD$19:$AD$347,0)+COUNTIF($AD$1:AD46,AD47),"")&amp;IF(J47=8,RANK(L47,$AE$19:$AE$347,0)+COUNTIF($AE$1:AE46,AE47),"")&amp;IF(J47=9,RANK(L47,$AF$19:$AF$347,0)+COUNTIF($AF$1:AF46,AF47),"")&amp;IF(J47=10,RANK(L47,$AG$19:$AG$347,0)+COUNTIF($AG$1:AG46,AG47),"")&amp;IF(J47=11,RANK(L47,$AH$19:$AH$347,0)+COUNTIF($AH$1:AH46,AH47),"")</f>
        <v>29</v>
      </c>
      <c r="N47" s="9" t="s">
        <v>178</v>
      </c>
      <c r="Z47" s="10" t="str">
        <f t="shared" si="4"/>
        <v/>
      </c>
      <c r="AA47" s="10" t="str">
        <f t="shared" si="5"/>
        <v/>
      </c>
      <c r="AB47" s="10" t="str">
        <f t="shared" si="6"/>
        <v/>
      </c>
      <c r="AC47" s="10" t="str">
        <f t="shared" si="7"/>
        <v/>
      </c>
      <c r="AD47" s="10" t="str">
        <f t="shared" si="8"/>
        <v/>
      </c>
      <c r="AE47" s="10" t="str">
        <f t="shared" si="9"/>
        <v/>
      </c>
      <c r="AF47" s="10">
        <f t="shared" si="10"/>
        <v>45</v>
      </c>
      <c r="AG47" s="10" t="str">
        <f t="shared" si="11"/>
        <v/>
      </c>
      <c r="AH47" s="10" t="str">
        <f t="shared" si="12"/>
        <v/>
      </c>
      <c r="AI47" s="13" t="str">
        <f t="shared" si="13"/>
        <v>27</v>
      </c>
      <c r="AJ47" s="11">
        <f t="shared" si="14"/>
        <v>27</v>
      </c>
    </row>
    <row r="48" spans="1:36" x14ac:dyDescent="0.25">
      <c r="A48" s="1">
        <v>30</v>
      </c>
      <c r="B48" s="4">
        <v>48</v>
      </c>
      <c r="C48" s="9" t="s">
        <v>459</v>
      </c>
      <c r="D48" s="9" t="s">
        <v>89</v>
      </c>
      <c r="E48" s="9" t="s">
        <v>50</v>
      </c>
      <c r="F48" s="9">
        <v>3125192819</v>
      </c>
      <c r="G48" s="9" t="s">
        <v>65</v>
      </c>
      <c r="H48" s="27"/>
      <c r="I48" s="6">
        <v>9</v>
      </c>
      <c r="J48" s="6">
        <v>9</v>
      </c>
      <c r="K48" s="9">
        <v>18</v>
      </c>
      <c r="L48" s="7">
        <f t="shared" si="15"/>
        <v>45</v>
      </c>
      <c r="M48" s="8" t="str">
        <f>IF(J48=4,RANK(L48,$AA$19:$AA$347,0)+COUNTIF($AA$1:AA47,AA48),"")&amp;IF(J48=5,RANK(L48,$AB$19:$AB$347,0)+COUNTIF($AB$1:AB47,AB48),"")&amp;IF(J48=6,RANK(L48,$AC$19:$AC$347,0)+COUNTIF($AC$1:AC47,AC48),"")&amp;IF(J48=7,RANK(L48,$AD$19:$AD$347,0)+COUNTIF($AD$1:AD47,AD48),"")&amp;IF(J48=8,RANK(L48,$AE$19:$AE$347,0)+COUNTIF($AE$1:AE47,AE48),"")&amp;IF(J48=9,RANK(L48,$AF$19:$AF$347,0)+COUNTIF($AF$1:AF47,AF48),"")&amp;IF(J48=10,RANK(L48,$AG$19:$AG$347,0)+COUNTIF($AG$1:AG47,AG48),"")&amp;IF(J48=11,RANK(L48,$AH$19:$AH$347,0)+COUNTIF($AH$1:AH47,AH48),"")</f>
        <v>30</v>
      </c>
      <c r="N48" s="9" t="s">
        <v>178</v>
      </c>
      <c r="Z48" s="10" t="str">
        <f t="shared" si="4"/>
        <v/>
      </c>
      <c r="AA48" s="10" t="str">
        <f t="shared" si="5"/>
        <v/>
      </c>
      <c r="AB48" s="10" t="str">
        <f t="shared" si="6"/>
        <v/>
      </c>
      <c r="AC48" s="10" t="str">
        <f t="shared" si="7"/>
        <v/>
      </c>
      <c r="AD48" s="10" t="str">
        <f t="shared" si="8"/>
        <v/>
      </c>
      <c r="AE48" s="10" t="str">
        <f t="shared" si="9"/>
        <v/>
      </c>
      <c r="AF48" s="10">
        <f t="shared" si="10"/>
        <v>45</v>
      </c>
      <c r="AG48" s="10" t="str">
        <f t="shared" si="11"/>
        <v/>
      </c>
      <c r="AH48" s="10" t="str">
        <f t="shared" si="12"/>
        <v/>
      </c>
      <c r="AI48" s="13" t="str">
        <f t="shared" si="13"/>
        <v>27</v>
      </c>
      <c r="AJ48" s="11">
        <f t="shared" si="14"/>
        <v>27</v>
      </c>
    </row>
    <row r="49" spans="1:36" x14ac:dyDescent="0.25">
      <c r="A49" s="1">
        <v>31</v>
      </c>
      <c r="B49" s="4">
        <v>48</v>
      </c>
      <c r="C49" s="9" t="s">
        <v>460</v>
      </c>
      <c r="D49" s="9" t="s">
        <v>167</v>
      </c>
      <c r="E49" s="9" t="s">
        <v>104</v>
      </c>
      <c r="F49" s="9">
        <v>2705090817</v>
      </c>
      <c r="G49" s="9" t="s">
        <v>65</v>
      </c>
      <c r="H49" s="27"/>
      <c r="I49" s="6">
        <v>9</v>
      </c>
      <c r="J49" s="6">
        <v>9</v>
      </c>
      <c r="K49" s="9">
        <v>17</v>
      </c>
      <c r="L49" s="7">
        <f t="shared" si="15"/>
        <v>42.5</v>
      </c>
      <c r="M49" s="8" t="str">
        <f>IF(J49=4,RANK(L49,$AA$19:$AA$347,0)+COUNTIF($AA$1:AA48,AA49),"")&amp;IF(J49=5,RANK(L49,$AB$19:$AB$347,0)+COUNTIF($AB$1:AB48,AB49),"")&amp;IF(J49=6,RANK(L49,$AC$19:$AC$347,0)+COUNTIF($AC$1:AC48,AC49),"")&amp;IF(J49=7,RANK(L49,$AD$19:$AD$347,0)+COUNTIF($AD$1:AD48,AD49),"")&amp;IF(J49=8,RANK(L49,$AE$19:$AE$347,0)+COUNTIF($AE$1:AE48,AE49),"")&amp;IF(J49=9,RANK(L49,$AF$19:$AF$347,0)+COUNTIF($AF$1:AF48,AF49),"")&amp;IF(J49=10,RANK(L49,$AG$19:$AG$347,0)+COUNTIF($AG$1:AG48,AG49),"")&amp;IF(J49=11,RANK(L49,$AH$19:$AH$347,0)+COUNTIF($AH$1:AH48,AH49),"")</f>
        <v>31</v>
      </c>
      <c r="N49" s="9" t="s">
        <v>178</v>
      </c>
      <c r="Z49" s="10" t="str">
        <f t="shared" si="4"/>
        <v/>
      </c>
      <c r="AA49" s="10" t="str">
        <f t="shared" si="5"/>
        <v/>
      </c>
      <c r="AB49" s="10" t="str">
        <f t="shared" si="6"/>
        <v/>
      </c>
      <c r="AC49" s="10" t="str">
        <f t="shared" si="7"/>
        <v/>
      </c>
      <c r="AD49" s="10" t="str">
        <f t="shared" si="8"/>
        <v/>
      </c>
      <c r="AE49" s="10" t="str">
        <f t="shared" si="9"/>
        <v/>
      </c>
      <c r="AF49" s="10">
        <f t="shared" si="10"/>
        <v>42.5</v>
      </c>
      <c r="AG49" s="10" t="str">
        <f t="shared" si="11"/>
        <v/>
      </c>
      <c r="AH49" s="10" t="str">
        <f t="shared" si="12"/>
        <v/>
      </c>
      <c r="AI49" s="13" t="str">
        <f t="shared" si="13"/>
        <v>31</v>
      </c>
      <c r="AJ49" s="11">
        <f t="shared" si="14"/>
        <v>31</v>
      </c>
    </row>
    <row r="50" spans="1:36" x14ac:dyDescent="0.25">
      <c r="A50" s="1">
        <v>32</v>
      </c>
      <c r="B50" s="4">
        <v>48</v>
      </c>
      <c r="C50" s="9" t="s">
        <v>273</v>
      </c>
      <c r="D50" s="9" t="s">
        <v>183</v>
      </c>
      <c r="E50" s="9" t="s">
        <v>157</v>
      </c>
      <c r="F50" s="9">
        <v>1410770306</v>
      </c>
      <c r="G50" s="9" t="s">
        <v>65</v>
      </c>
      <c r="H50" s="27"/>
      <c r="I50" s="6">
        <v>9</v>
      </c>
      <c r="J50" s="6">
        <v>9</v>
      </c>
      <c r="K50" s="9">
        <v>17</v>
      </c>
      <c r="L50" s="7">
        <f t="shared" si="15"/>
        <v>42.5</v>
      </c>
      <c r="M50" s="8" t="str">
        <f>IF(J50=4,RANK(L50,$AA$19:$AA$347,0)+COUNTIF($AA$1:AA49,AA50),"")&amp;IF(J50=5,RANK(L50,$AB$19:$AB$347,0)+COUNTIF($AB$1:AB49,AB50),"")&amp;IF(J50=6,RANK(L50,$AC$19:$AC$347,0)+COUNTIF($AC$1:AC49,AC50),"")&amp;IF(J50=7,RANK(L50,$AD$19:$AD$347,0)+COUNTIF($AD$1:AD49,AD50),"")&amp;IF(J50=8,RANK(L50,$AE$19:$AE$347,0)+COUNTIF($AE$1:AE49,AE50),"")&amp;IF(J50=9,RANK(L50,$AF$19:$AF$347,0)+COUNTIF($AF$1:AF49,AF50),"")&amp;IF(J50=10,RANK(L50,$AG$19:$AG$347,0)+COUNTIF($AG$1:AG49,AG50),"")&amp;IF(J50=11,RANK(L50,$AH$19:$AH$347,0)+COUNTIF($AH$1:AH49,AH50),"")</f>
        <v>32</v>
      </c>
      <c r="N50" s="9" t="s">
        <v>178</v>
      </c>
      <c r="Z50" s="10" t="str">
        <f t="shared" si="4"/>
        <v/>
      </c>
      <c r="AA50" s="10" t="str">
        <f t="shared" si="5"/>
        <v/>
      </c>
      <c r="AB50" s="10" t="str">
        <f t="shared" si="6"/>
        <v/>
      </c>
      <c r="AC50" s="10" t="str">
        <f t="shared" si="7"/>
        <v/>
      </c>
      <c r="AD50" s="10" t="str">
        <f t="shared" si="8"/>
        <v/>
      </c>
      <c r="AE50" s="10" t="str">
        <f t="shared" si="9"/>
        <v/>
      </c>
      <c r="AF50" s="10">
        <f t="shared" si="10"/>
        <v>42.5</v>
      </c>
      <c r="AG50" s="10" t="str">
        <f t="shared" si="11"/>
        <v/>
      </c>
      <c r="AH50" s="10" t="str">
        <f t="shared" si="12"/>
        <v/>
      </c>
      <c r="AI50" s="13" t="str">
        <f t="shared" si="13"/>
        <v>31</v>
      </c>
      <c r="AJ50" s="11">
        <f t="shared" si="14"/>
        <v>31</v>
      </c>
    </row>
    <row r="51" spans="1:36" x14ac:dyDescent="0.25">
      <c r="A51" s="1">
        <v>33</v>
      </c>
      <c r="B51" s="4">
        <v>48</v>
      </c>
      <c r="C51" s="9" t="s">
        <v>275</v>
      </c>
      <c r="D51" s="9" t="s">
        <v>40</v>
      </c>
      <c r="E51" s="9" t="s">
        <v>38</v>
      </c>
      <c r="F51" s="9">
        <v>1791284188</v>
      </c>
      <c r="G51" s="9" t="s">
        <v>65</v>
      </c>
      <c r="H51" s="27"/>
      <c r="I51" s="6">
        <v>9</v>
      </c>
      <c r="J51" s="6">
        <v>9</v>
      </c>
      <c r="K51" s="9">
        <v>17</v>
      </c>
      <c r="L51" s="7">
        <f t="shared" si="15"/>
        <v>42.5</v>
      </c>
      <c r="M51" s="8" t="str">
        <f>IF(J51=4,RANK(L51,$AA$19:$AA$347,0)+COUNTIF($AA$1:AA50,AA51),"")&amp;IF(J51=5,RANK(L51,$AB$19:$AB$347,0)+COUNTIF($AB$1:AB50,AB51),"")&amp;IF(J51=6,RANK(L51,$AC$19:$AC$347,0)+COUNTIF($AC$1:AC50,AC51),"")&amp;IF(J51=7,RANK(L51,$AD$19:$AD$347,0)+COUNTIF($AD$1:AD50,AD51),"")&amp;IF(J51=8,RANK(L51,$AE$19:$AE$347,0)+COUNTIF($AE$1:AE50,AE51),"")&amp;IF(J51=9,RANK(L51,$AF$19:$AF$347,0)+COUNTIF($AF$1:AF50,AF51),"")&amp;IF(J51=10,RANK(L51,$AG$19:$AG$347,0)+COUNTIF($AG$1:AG50,AG51),"")&amp;IF(J51=11,RANK(L51,$AH$19:$AH$347,0)+COUNTIF($AH$1:AH50,AH51),"")</f>
        <v>33</v>
      </c>
      <c r="N51" s="9" t="s">
        <v>178</v>
      </c>
      <c r="Z51" s="10" t="str">
        <f t="shared" si="4"/>
        <v/>
      </c>
      <c r="AA51" s="10" t="str">
        <f t="shared" si="5"/>
        <v/>
      </c>
      <c r="AB51" s="10" t="str">
        <f t="shared" si="6"/>
        <v/>
      </c>
      <c r="AC51" s="10" t="str">
        <f t="shared" si="7"/>
        <v/>
      </c>
      <c r="AD51" s="10" t="str">
        <f t="shared" si="8"/>
        <v/>
      </c>
      <c r="AE51" s="10" t="str">
        <f t="shared" si="9"/>
        <v/>
      </c>
      <c r="AF51" s="10">
        <f t="shared" si="10"/>
        <v>42.5</v>
      </c>
      <c r="AG51" s="10" t="str">
        <f t="shared" si="11"/>
        <v/>
      </c>
      <c r="AH51" s="10" t="str">
        <f t="shared" si="12"/>
        <v/>
      </c>
      <c r="AI51" s="13" t="str">
        <f t="shared" si="13"/>
        <v>31</v>
      </c>
      <c r="AJ51" s="11">
        <f t="shared" si="14"/>
        <v>31</v>
      </c>
    </row>
    <row r="52" spans="1:36" x14ac:dyDescent="0.25">
      <c r="A52" s="1">
        <v>34</v>
      </c>
      <c r="B52" s="4">
        <v>48</v>
      </c>
      <c r="C52" s="9" t="s">
        <v>461</v>
      </c>
      <c r="D52" s="9" t="s">
        <v>453</v>
      </c>
      <c r="E52" s="9" t="s">
        <v>34</v>
      </c>
      <c r="F52" s="9">
        <v>4246080084</v>
      </c>
      <c r="G52" s="9" t="s">
        <v>65</v>
      </c>
      <c r="H52" s="27"/>
      <c r="I52" s="6">
        <v>9</v>
      </c>
      <c r="J52" s="6">
        <v>9</v>
      </c>
      <c r="K52" s="9">
        <v>17</v>
      </c>
      <c r="L52" s="7">
        <f t="shared" si="15"/>
        <v>42.5</v>
      </c>
      <c r="M52" s="8" t="str">
        <f>IF(J52=4,RANK(L52,$AA$19:$AA$347,0)+COUNTIF($AA$1:AA51,AA52),"")&amp;IF(J52=5,RANK(L52,$AB$19:$AB$347,0)+COUNTIF($AB$1:AB51,AB52),"")&amp;IF(J52=6,RANK(L52,$AC$19:$AC$347,0)+COUNTIF($AC$1:AC51,AC52),"")&amp;IF(J52=7,RANK(L52,$AD$19:$AD$347,0)+COUNTIF($AD$1:AD51,AD52),"")&amp;IF(J52=8,RANK(L52,$AE$19:$AE$347,0)+COUNTIF($AE$1:AE51,AE52),"")&amp;IF(J52=9,RANK(L52,$AF$19:$AF$347,0)+COUNTIF($AF$1:AF51,AF52),"")&amp;IF(J52=10,RANK(L52,$AG$19:$AG$347,0)+COUNTIF($AG$1:AG51,AG52),"")&amp;IF(J52=11,RANK(L52,$AH$19:$AH$347,0)+COUNTIF($AH$1:AH51,AH52),"")</f>
        <v>34</v>
      </c>
      <c r="N52" s="9" t="s">
        <v>178</v>
      </c>
      <c r="Z52" s="10" t="str">
        <f t="shared" si="4"/>
        <v/>
      </c>
      <c r="AA52" s="10" t="str">
        <f t="shared" si="5"/>
        <v/>
      </c>
      <c r="AB52" s="10" t="str">
        <f t="shared" si="6"/>
        <v/>
      </c>
      <c r="AC52" s="10" t="str">
        <f t="shared" si="7"/>
        <v/>
      </c>
      <c r="AD52" s="10" t="str">
        <f t="shared" si="8"/>
        <v/>
      </c>
      <c r="AE52" s="10" t="str">
        <f t="shared" si="9"/>
        <v/>
      </c>
      <c r="AF52" s="10">
        <f t="shared" si="10"/>
        <v>42.5</v>
      </c>
      <c r="AG52" s="10" t="str">
        <f t="shared" si="11"/>
        <v/>
      </c>
      <c r="AH52" s="10" t="str">
        <f t="shared" si="12"/>
        <v/>
      </c>
      <c r="AI52" s="13" t="str">
        <f t="shared" si="13"/>
        <v>31</v>
      </c>
      <c r="AJ52" s="11">
        <f t="shared" si="14"/>
        <v>31</v>
      </c>
    </row>
    <row r="53" spans="1:36" x14ac:dyDescent="0.25">
      <c r="A53" s="1">
        <v>35</v>
      </c>
      <c r="B53" s="4">
        <v>48</v>
      </c>
      <c r="C53" s="9" t="s">
        <v>462</v>
      </c>
      <c r="D53" s="9" t="s">
        <v>87</v>
      </c>
      <c r="E53" s="9" t="s">
        <v>54</v>
      </c>
      <c r="F53" s="9">
        <v>2904858167</v>
      </c>
      <c r="G53" s="9" t="s">
        <v>35</v>
      </c>
      <c r="H53" s="27"/>
      <c r="I53" s="6">
        <v>9</v>
      </c>
      <c r="J53" s="6">
        <v>9</v>
      </c>
      <c r="K53" s="9">
        <v>17</v>
      </c>
      <c r="L53" s="7">
        <f t="shared" si="15"/>
        <v>42.5</v>
      </c>
      <c r="M53" s="8" t="str">
        <f>IF(J53=4,RANK(L53,$AA$19:$AA$347,0)+COUNTIF($AA$1:AA52,AA53),"")&amp;IF(J53=5,RANK(L53,$AB$19:$AB$347,0)+COUNTIF($AB$1:AB52,AB53),"")&amp;IF(J53=6,RANK(L53,$AC$19:$AC$347,0)+COUNTIF($AC$1:AC52,AC53),"")&amp;IF(J53=7,RANK(L53,$AD$19:$AD$347,0)+COUNTIF($AD$1:AD52,AD53),"")&amp;IF(J53=8,RANK(L53,$AE$19:$AE$347,0)+COUNTIF($AE$1:AE52,AE53),"")&amp;IF(J53=9,RANK(L53,$AF$19:$AF$347,0)+COUNTIF($AF$1:AF52,AF53),"")&amp;IF(J53=10,RANK(L53,$AG$19:$AG$347,0)+COUNTIF($AG$1:AG52,AG53),"")&amp;IF(J53=11,RANK(L53,$AH$19:$AH$347,0)+COUNTIF($AH$1:AH52,AH53),"")</f>
        <v>35</v>
      </c>
      <c r="N53" s="9" t="s">
        <v>178</v>
      </c>
      <c r="Z53" s="10" t="str">
        <f t="shared" si="4"/>
        <v/>
      </c>
      <c r="AA53" s="10" t="str">
        <f t="shared" si="5"/>
        <v/>
      </c>
      <c r="AB53" s="10" t="str">
        <f t="shared" si="6"/>
        <v/>
      </c>
      <c r="AC53" s="10" t="str">
        <f t="shared" si="7"/>
        <v/>
      </c>
      <c r="AD53" s="10" t="str">
        <f t="shared" si="8"/>
        <v/>
      </c>
      <c r="AE53" s="10" t="str">
        <f t="shared" si="9"/>
        <v/>
      </c>
      <c r="AF53" s="10">
        <f t="shared" si="10"/>
        <v>42.5</v>
      </c>
      <c r="AG53" s="10" t="str">
        <f t="shared" si="11"/>
        <v/>
      </c>
      <c r="AH53" s="10" t="str">
        <f t="shared" si="12"/>
        <v/>
      </c>
      <c r="AI53" s="13" t="str">
        <f t="shared" si="13"/>
        <v>31</v>
      </c>
      <c r="AJ53" s="11">
        <f t="shared" si="14"/>
        <v>31</v>
      </c>
    </row>
    <row r="54" spans="1:36" x14ac:dyDescent="0.25">
      <c r="A54" s="1">
        <v>36</v>
      </c>
      <c r="B54" s="4">
        <v>48</v>
      </c>
      <c r="C54" s="9" t="s">
        <v>437</v>
      </c>
      <c r="D54" s="9" t="s">
        <v>26</v>
      </c>
      <c r="E54" s="9" t="s">
        <v>27</v>
      </c>
      <c r="F54" s="9">
        <v>227091981</v>
      </c>
      <c r="G54" s="9" t="s">
        <v>65</v>
      </c>
      <c r="H54" s="27"/>
      <c r="I54" s="6">
        <v>9</v>
      </c>
      <c r="J54" s="6">
        <v>9</v>
      </c>
      <c r="K54" s="9">
        <v>16</v>
      </c>
      <c r="L54" s="7">
        <f t="shared" si="15"/>
        <v>40</v>
      </c>
      <c r="M54" s="8" t="str">
        <f>IF(J54=4,RANK(L54,$AA$19:$AA$347,0)+COUNTIF($AA$1:AA53,AA54),"")&amp;IF(J54=5,RANK(L54,$AB$19:$AB$347,0)+COUNTIF($AB$1:AB53,AB54),"")&amp;IF(J54=6,RANK(L54,$AC$19:$AC$347,0)+COUNTIF($AC$1:AC53,AC54),"")&amp;IF(J54=7,RANK(L54,$AD$19:$AD$347,0)+COUNTIF($AD$1:AD53,AD54),"")&amp;IF(J54=8,RANK(L54,$AE$19:$AE$347,0)+COUNTIF($AE$1:AE53,AE54),"")&amp;IF(J54=9,RANK(L54,$AF$19:$AF$347,0)+COUNTIF($AF$1:AF53,AF54),"")&amp;IF(J54=10,RANK(L54,$AG$19:$AG$347,0)+COUNTIF($AG$1:AG53,AG54),"")&amp;IF(J54=11,RANK(L54,$AH$19:$AH$347,0)+COUNTIF($AH$1:AH53,AH54),"")</f>
        <v>36</v>
      </c>
      <c r="N54" s="9" t="s">
        <v>178</v>
      </c>
      <c r="Z54" s="10" t="str">
        <f t="shared" si="4"/>
        <v/>
      </c>
      <c r="AA54" s="10" t="str">
        <f t="shared" si="5"/>
        <v/>
      </c>
      <c r="AB54" s="10" t="str">
        <f t="shared" si="6"/>
        <v/>
      </c>
      <c r="AC54" s="10" t="str">
        <f t="shared" si="7"/>
        <v/>
      </c>
      <c r="AD54" s="10" t="str">
        <f t="shared" si="8"/>
        <v/>
      </c>
      <c r="AE54" s="10" t="str">
        <f t="shared" si="9"/>
        <v/>
      </c>
      <c r="AF54" s="10">
        <f t="shared" si="10"/>
        <v>40</v>
      </c>
      <c r="AG54" s="10" t="str">
        <f t="shared" si="11"/>
        <v/>
      </c>
      <c r="AH54" s="10" t="str">
        <f t="shared" si="12"/>
        <v/>
      </c>
      <c r="AI54" s="13" t="str">
        <f t="shared" si="13"/>
        <v>36</v>
      </c>
      <c r="AJ54" s="11">
        <f t="shared" si="14"/>
        <v>36</v>
      </c>
    </row>
    <row r="55" spans="1:36" x14ac:dyDescent="0.25">
      <c r="A55" s="1">
        <v>37</v>
      </c>
      <c r="B55" s="4">
        <v>48</v>
      </c>
      <c r="C55" s="9" t="s">
        <v>463</v>
      </c>
      <c r="D55" s="9" t="s">
        <v>52</v>
      </c>
      <c r="E55" s="9" t="s">
        <v>143</v>
      </c>
      <c r="F55" s="9">
        <v>2217544413</v>
      </c>
      <c r="G55" s="9" t="s">
        <v>65</v>
      </c>
      <c r="H55" s="27"/>
      <c r="I55" s="6">
        <v>9</v>
      </c>
      <c r="J55" s="6">
        <v>9</v>
      </c>
      <c r="K55" s="9">
        <v>16</v>
      </c>
      <c r="L55" s="7">
        <f t="shared" si="15"/>
        <v>40</v>
      </c>
      <c r="M55" s="8" t="str">
        <f>IF(J55=4,RANK(L55,$AA$19:$AA$347,0)+COUNTIF($AA$1:AA54,AA55),"")&amp;IF(J55=5,RANK(L55,$AB$19:$AB$347,0)+COUNTIF($AB$1:AB54,AB55),"")&amp;IF(J55=6,RANK(L55,$AC$19:$AC$347,0)+COUNTIF($AC$1:AC54,AC55),"")&amp;IF(J55=7,RANK(L55,$AD$19:$AD$347,0)+COUNTIF($AD$1:AD54,AD55),"")&amp;IF(J55=8,RANK(L55,$AE$19:$AE$347,0)+COUNTIF($AE$1:AE54,AE55),"")&amp;IF(J55=9,RANK(L55,$AF$19:$AF$347,0)+COUNTIF($AF$1:AF54,AF55),"")&amp;IF(J55=10,RANK(L55,$AG$19:$AG$347,0)+COUNTIF($AG$1:AG54,AG55),"")&amp;IF(J55=11,RANK(L55,$AH$19:$AH$347,0)+COUNTIF($AH$1:AH54,AH55),"")</f>
        <v>37</v>
      </c>
      <c r="N55" s="9" t="s">
        <v>178</v>
      </c>
      <c r="Z55" s="10" t="str">
        <f t="shared" si="4"/>
        <v/>
      </c>
      <c r="AA55" s="10" t="str">
        <f t="shared" si="5"/>
        <v/>
      </c>
      <c r="AB55" s="10" t="str">
        <f t="shared" si="6"/>
        <v/>
      </c>
      <c r="AC55" s="10" t="str">
        <f t="shared" si="7"/>
        <v/>
      </c>
      <c r="AD55" s="10" t="str">
        <f t="shared" si="8"/>
        <v/>
      </c>
      <c r="AE55" s="10" t="str">
        <f t="shared" si="9"/>
        <v/>
      </c>
      <c r="AF55" s="10">
        <f t="shared" si="10"/>
        <v>40</v>
      </c>
      <c r="AG55" s="10" t="str">
        <f t="shared" si="11"/>
        <v/>
      </c>
      <c r="AH55" s="10" t="str">
        <f t="shared" si="12"/>
        <v/>
      </c>
      <c r="AI55" s="13" t="str">
        <f t="shared" si="13"/>
        <v>36</v>
      </c>
      <c r="AJ55" s="11">
        <f t="shared" si="14"/>
        <v>36</v>
      </c>
    </row>
    <row r="56" spans="1:36" x14ac:dyDescent="0.25">
      <c r="A56" s="1">
        <v>38</v>
      </c>
      <c r="B56" s="4">
        <v>48</v>
      </c>
      <c r="C56" s="9" t="s">
        <v>464</v>
      </c>
      <c r="D56" s="9" t="s">
        <v>74</v>
      </c>
      <c r="E56" s="9" t="s">
        <v>359</v>
      </c>
      <c r="F56" s="9">
        <v>2261160660</v>
      </c>
      <c r="G56" s="9" t="s">
        <v>65</v>
      </c>
      <c r="H56" s="27"/>
      <c r="I56" s="6">
        <v>9</v>
      </c>
      <c r="J56" s="6">
        <v>9</v>
      </c>
      <c r="K56" s="9">
        <v>16</v>
      </c>
      <c r="L56" s="7">
        <f t="shared" si="15"/>
        <v>40</v>
      </c>
      <c r="M56" s="8" t="str">
        <f>IF(J56=4,RANK(L56,$AA$19:$AA$347,0)+COUNTIF($AA$1:AA55,AA56),"")&amp;IF(J56=5,RANK(L56,$AB$19:$AB$347,0)+COUNTIF($AB$1:AB55,AB56),"")&amp;IF(J56=6,RANK(L56,$AC$19:$AC$347,0)+COUNTIF($AC$1:AC55,AC56),"")&amp;IF(J56=7,RANK(L56,$AD$19:$AD$347,0)+COUNTIF($AD$1:AD55,AD56),"")&amp;IF(J56=8,RANK(L56,$AE$19:$AE$347,0)+COUNTIF($AE$1:AE55,AE56),"")&amp;IF(J56=9,RANK(L56,$AF$19:$AF$347,0)+COUNTIF($AF$1:AF55,AF56),"")&amp;IF(J56=10,RANK(L56,$AG$19:$AG$347,0)+COUNTIF($AG$1:AG55,AG56),"")&amp;IF(J56=11,RANK(L56,$AH$19:$AH$347,0)+COUNTIF($AH$1:AH55,AH56),"")</f>
        <v>38</v>
      </c>
      <c r="N56" s="9" t="s">
        <v>178</v>
      </c>
      <c r="Z56" s="10" t="str">
        <f t="shared" si="4"/>
        <v/>
      </c>
      <c r="AA56" s="10" t="str">
        <f t="shared" si="5"/>
        <v/>
      </c>
      <c r="AB56" s="10" t="str">
        <f t="shared" si="6"/>
        <v/>
      </c>
      <c r="AC56" s="10" t="str">
        <f t="shared" si="7"/>
        <v/>
      </c>
      <c r="AD56" s="10" t="str">
        <f t="shared" si="8"/>
        <v/>
      </c>
      <c r="AE56" s="10" t="str">
        <f t="shared" si="9"/>
        <v/>
      </c>
      <c r="AF56" s="10">
        <f t="shared" si="10"/>
        <v>40</v>
      </c>
      <c r="AG56" s="10" t="str">
        <f t="shared" si="11"/>
        <v/>
      </c>
      <c r="AH56" s="10" t="str">
        <f t="shared" si="12"/>
        <v/>
      </c>
      <c r="AI56" s="13" t="str">
        <f t="shared" si="13"/>
        <v>36</v>
      </c>
      <c r="AJ56" s="11">
        <f t="shared" si="14"/>
        <v>36</v>
      </c>
    </row>
    <row r="57" spans="1:36" x14ac:dyDescent="0.25">
      <c r="A57" s="1">
        <v>39</v>
      </c>
      <c r="B57" s="4">
        <v>48</v>
      </c>
      <c r="C57" s="9" t="s">
        <v>465</v>
      </c>
      <c r="D57" s="9" t="s">
        <v>85</v>
      </c>
      <c r="E57" s="9" t="s">
        <v>143</v>
      </c>
      <c r="F57" s="9">
        <v>4138493531</v>
      </c>
      <c r="G57" s="9" t="s">
        <v>65</v>
      </c>
      <c r="H57" s="27"/>
      <c r="I57" s="6">
        <v>9</v>
      </c>
      <c r="J57" s="6">
        <v>9</v>
      </c>
      <c r="K57" s="9">
        <v>16</v>
      </c>
      <c r="L57" s="7">
        <f t="shared" si="15"/>
        <v>40</v>
      </c>
      <c r="M57" s="8" t="str">
        <f>IF(J57=4,RANK(L57,$AA$19:$AA$347,0)+COUNTIF($AA$1:AA56,AA57),"")&amp;IF(J57=5,RANK(L57,$AB$19:$AB$347,0)+COUNTIF($AB$1:AB56,AB57),"")&amp;IF(J57=6,RANK(L57,$AC$19:$AC$347,0)+COUNTIF($AC$1:AC56,AC57),"")&amp;IF(J57=7,RANK(L57,$AD$19:$AD$347,0)+COUNTIF($AD$1:AD56,AD57),"")&amp;IF(J57=8,RANK(L57,$AE$19:$AE$347,0)+COUNTIF($AE$1:AE56,AE57),"")&amp;IF(J57=9,RANK(L57,$AF$19:$AF$347,0)+COUNTIF($AF$1:AF56,AF57),"")&amp;IF(J57=10,RANK(L57,$AG$19:$AG$347,0)+COUNTIF($AG$1:AG56,AG57),"")&amp;IF(J57=11,RANK(L57,$AH$19:$AH$347,0)+COUNTIF($AH$1:AH56,AH57),"")</f>
        <v>39</v>
      </c>
      <c r="N57" s="9" t="s">
        <v>178</v>
      </c>
      <c r="Z57" s="10" t="str">
        <f t="shared" si="4"/>
        <v/>
      </c>
      <c r="AA57" s="10" t="str">
        <f t="shared" si="5"/>
        <v/>
      </c>
      <c r="AB57" s="10" t="str">
        <f t="shared" si="6"/>
        <v/>
      </c>
      <c r="AC57" s="10" t="str">
        <f t="shared" si="7"/>
        <v/>
      </c>
      <c r="AD57" s="10" t="str">
        <f t="shared" si="8"/>
        <v/>
      </c>
      <c r="AE57" s="10" t="str">
        <f t="shared" si="9"/>
        <v/>
      </c>
      <c r="AF57" s="10">
        <f t="shared" si="10"/>
        <v>40</v>
      </c>
      <c r="AG57" s="10" t="str">
        <f t="shared" si="11"/>
        <v/>
      </c>
      <c r="AH57" s="10" t="str">
        <f t="shared" si="12"/>
        <v/>
      </c>
      <c r="AI57" s="13" t="str">
        <f t="shared" si="13"/>
        <v>36</v>
      </c>
      <c r="AJ57" s="11">
        <f t="shared" si="14"/>
        <v>36</v>
      </c>
    </row>
    <row r="58" spans="1:36" x14ac:dyDescent="0.25">
      <c r="A58" s="1">
        <v>40</v>
      </c>
      <c r="B58" s="4">
        <v>48</v>
      </c>
      <c r="C58" s="9" t="s">
        <v>466</v>
      </c>
      <c r="D58" s="9" t="s">
        <v>33</v>
      </c>
      <c r="E58" s="9" t="s">
        <v>34</v>
      </c>
      <c r="F58" s="9">
        <v>4139890252</v>
      </c>
      <c r="G58" s="9" t="s">
        <v>65</v>
      </c>
      <c r="H58" s="27"/>
      <c r="I58" s="6">
        <v>9</v>
      </c>
      <c r="J58" s="6">
        <v>9</v>
      </c>
      <c r="K58" s="9">
        <v>16</v>
      </c>
      <c r="L58" s="7">
        <f t="shared" si="15"/>
        <v>40</v>
      </c>
      <c r="M58" s="8" t="str">
        <f>IF(J58=4,RANK(L58,$AA$19:$AA$347,0)+COUNTIF($AA$1:AA57,AA58),"")&amp;IF(J58=5,RANK(L58,$AB$19:$AB$347,0)+COUNTIF($AB$1:AB57,AB58),"")&amp;IF(J58=6,RANK(L58,$AC$19:$AC$347,0)+COUNTIF($AC$1:AC57,AC58),"")&amp;IF(J58=7,RANK(L58,$AD$19:$AD$347,0)+COUNTIF($AD$1:AD57,AD58),"")&amp;IF(J58=8,RANK(L58,$AE$19:$AE$347,0)+COUNTIF($AE$1:AE57,AE58),"")&amp;IF(J58=9,RANK(L58,$AF$19:$AF$347,0)+COUNTIF($AF$1:AF57,AF58),"")&amp;IF(J58=10,RANK(L58,$AG$19:$AG$347,0)+COUNTIF($AG$1:AG57,AG58),"")&amp;IF(J58=11,RANK(L58,$AH$19:$AH$347,0)+COUNTIF($AH$1:AH57,AH58),"")</f>
        <v>40</v>
      </c>
      <c r="N58" s="9" t="s">
        <v>178</v>
      </c>
      <c r="Z58" s="10" t="str">
        <f t="shared" si="4"/>
        <v/>
      </c>
      <c r="AA58" s="10" t="str">
        <f t="shared" si="5"/>
        <v/>
      </c>
      <c r="AB58" s="10" t="str">
        <f t="shared" si="6"/>
        <v/>
      </c>
      <c r="AC58" s="10" t="str">
        <f t="shared" si="7"/>
        <v/>
      </c>
      <c r="AD58" s="10" t="str">
        <f t="shared" si="8"/>
        <v/>
      </c>
      <c r="AE58" s="10" t="str">
        <f t="shared" si="9"/>
        <v/>
      </c>
      <c r="AF58" s="10">
        <f t="shared" si="10"/>
        <v>40</v>
      </c>
      <c r="AG58" s="10" t="str">
        <f t="shared" si="11"/>
        <v/>
      </c>
      <c r="AH58" s="10" t="str">
        <f t="shared" si="12"/>
        <v/>
      </c>
      <c r="AI58" s="13" t="str">
        <f t="shared" si="13"/>
        <v>36</v>
      </c>
      <c r="AJ58" s="11">
        <f t="shared" si="14"/>
        <v>36</v>
      </c>
    </row>
    <row r="59" spans="1:36" x14ac:dyDescent="0.25">
      <c r="A59" s="1">
        <v>41</v>
      </c>
      <c r="B59" s="4">
        <v>48</v>
      </c>
      <c r="C59" s="9" t="s">
        <v>467</v>
      </c>
      <c r="D59" s="9" t="s">
        <v>101</v>
      </c>
      <c r="E59" s="9" t="s">
        <v>41</v>
      </c>
      <c r="F59" s="9">
        <v>3859405274</v>
      </c>
      <c r="G59" s="9" t="s">
        <v>65</v>
      </c>
      <c r="H59" s="27"/>
      <c r="I59" s="6">
        <v>9</v>
      </c>
      <c r="J59" s="6">
        <v>9</v>
      </c>
      <c r="K59" s="9">
        <v>16</v>
      </c>
      <c r="L59" s="7">
        <f t="shared" si="15"/>
        <v>40</v>
      </c>
      <c r="M59" s="8" t="str">
        <f>IF(J59=4,RANK(L59,$AA$19:$AA$347,0)+COUNTIF($AA$1:AA58,AA59),"")&amp;IF(J59=5,RANK(L59,$AB$19:$AB$347,0)+COUNTIF($AB$1:AB58,AB59),"")&amp;IF(J59=6,RANK(L59,$AC$19:$AC$347,0)+COUNTIF($AC$1:AC58,AC59),"")&amp;IF(J59=7,RANK(L59,$AD$19:$AD$347,0)+COUNTIF($AD$1:AD58,AD59),"")&amp;IF(J59=8,RANK(L59,$AE$19:$AE$347,0)+COUNTIF($AE$1:AE58,AE59),"")&amp;IF(J59=9,RANK(L59,$AF$19:$AF$347,0)+COUNTIF($AF$1:AF58,AF59),"")&amp;IF(J59=10,RANK(L59,$AG$19:$AG$347,0)+COUNTIF($AG$1:AG58,AG59),"")&amp;IF(J59=11,RANK(L59,$AH$19:$AH$347,0)+COUNTIF($AH$1:AH58,AH59),"")</f>
        <v>41</v>
      </c>
      <c r="N59" s="9" t="s">
        <v>178</v>
      </c>
      <c r="Z59" s="10" t="str">
        <f t="shared" si="4"/>
        <v/>
      </c>
      <c r="AA59" s="10" t="str">
        <f t="shared" si="5"/>
        <v/>
      </c>
      <c r="AB59" s="10" t="str">
        <f t="shared" si="6"/>
        <v/>
      </c>
      <c r="AC59" s="10" t="str">
        <f t="shared" si="7"/>
        <v/>
      </c>
      <c r="AD59" s="10" t="str">
        <f t="shared" si="8"/>
        <v/>
      </c>
      <c r="AE59" s="10" t="str">
        <f t="shared" si="9"/>
        <v/>
      </c>
      <c r="AF59" s="10">
        <f t="shared" si="10"/>
        <v>40</v>
      </c>
      <c r="AG59" s="10" t="str">
        <f t="shared" si="11"/>
        <v/>
      </c>
      <c r="AH59" s="10" t="str">
        <f t="shared" si="12"/>
        <v/>
      </c>
      <c r="AI59" s="13" t="str">
        <f t="shared" si="13"/>
        <v>36</v>
      </c>
      <c r="AJ59" s="11">
        <f t="shared" si="14"/>
        <v>36</v>
      </c>
    </row>
    <row r="60" spans="1:36" x14ac:dyDescent="0.25">
      <c r="A60" s="1">
        <v>42</v>
      </c>
      <c r="B60" s="4">
        <v>48</v>
      </c>
      <c r="C60" s="9" t="s">
        <v>468</v>
      </c>
      <c r="D60" s="9" t="s">
        <v>52</v>
      </c>
      <c r="E60" s="9" t="s">
        <v>31</v>
      </c>
      <c r="F60" s="9">
        <v>3169742289</v>
      </c>
      <c r="G60" s="9" t="s">
        <v>35</v>
      </c>
      <c r="H60" s="27"/>
      <c r="I60" s="6">
        <v>9</v>
      </c>
      <c r="J60" s="6">
        <v>9</v>
      </c>
      <c r="K60" s="9">
        <v>15</v>
      </c>
      <c r="L60" s="7">
        <f t="shared" si="15"/>
        <v>37.5</v>
      </c>
      <c r="M60" s="8" t="str">
        <f>IF(J60=4,RANK(L60,$AA$19:$AA$347,0)+COUNTIF($AA$1:AA59,AA60),"")&amp;IF(J60=5,RANK(L60,$AB$19:$AB$347,0)+COUNTIF($AB$1:AB59,AB60),"")&amp;IF(J60=6,RANK(L60,$AC$19:$AC$347,0)+COUNTIF($AC$1:AC59,AC60),"")&amp;IF(J60=7,RANK(L60,$AD$19:$AD$347,0)+COUNTIF($AD$1:AD59,AD60),"")&amp;IF(J60=8,RANK(L60,$AE$19:$AE$347,0)+COUNTIF($AE$1:AE59,AE60),"")&amp;IF(J60=9,RANK(L60,$AF$19:$AF$347,0)+COUNTIF($AF$1:AF59,AF60),"")&amp;IF(J60=10,RANK(L60,$AG$19:$AG$347,0)+COUNTIF($AG$1:AG59,AG60),"")&amp;IF(J60=11,RANK(L60,$AH$19:$AH$347,0)+COUNTIF($AH$1:AH59,AH60),"")</f>
        <v>42</v>
      </c>
      <c r="N60" s="9" t="s">
        <v>178</v>
      </c>
      <c r="Z60" s="10" t="str">
        <f t="shared" si="4"/>
        <v/>
      </c>
      <c r="AA60" s="10" t="str">
        <f t="shared" si="5"/>
        <v/>
      </c>
      <c r="AB60" s="10" t="str">
        <f t="shared" si="6"/>
        <v/>
      </c>
      <c r="AC60" s="10" t="str">
        <f t="shared" si="7"/>
        <v/>
      </c>
      <c r="AD60" s="10" t="str">
        <f t="shared" si="8"/>
        <v/>
      </c>
      <c r="AE60" s="10" t="str">
        <f t="shared" si="9"/>
        <v/>
      </c>
      <c r="AF60" s="10">
        <f t="shared" si="10"/>
        <v>37.5</v>
      </c>
      <c r="AG60" s="10" t="str">
        <f t="shared" si="11"/>
        <v/>
      </c>
      <c r="AH60" s="10" t="str">
        <f t="shared" si="12"/>
        <v/>
      </c>
      <c r="AI60" s="13" t="str">
        <f t="shared" si="13"/>
        <v>42</v>
      </c>
      <c r="AJ60" s="11">
        <f t="shared" si="14"/>
        <v>42</v>
      </c>
    </row>
    <row r="61" spans="1:36" x14ac:dyDescent="0.25">
      <c r="A61" s="1">
        <v>43</v>
      </c>
      <c r="B61" s="4">
        <v>48</v>
      </c>
      <c r="C61" s="9" t="s">
        <v>469</v>
      </c>
      <c r="D61" s="9" t="s">
        <v>40</v>
      </c>
      <c r="E61" s="9" t="s">
        <v>31</v>
      </c>
      <c r="F61" s="9">
        <v>1604285767</v>
      </c>
      <c r="G61" s="9" t="s">
        <v>65</v>
      </c>
      <c r="H61" s="27"/>
      <c r="I61" s="6">
        <v>9</v>
      </c>
      <c r="J61" s="6">
        <v>9</v>
      </c>
      <c r="K61" s="9">
        <v>15</v>
      </c>
      <c r="L61" s="7">
        <f t="shared" si="15"/>
        <v>37.5</v>
      </c>
      <c r="M61" s="8" t="str">
        <f>IF(J61=4,RANK(L61,$AA$19:$AA$347,0)+COUNTIF($AA$1:AA60,AA61),"")&amp;IF(J61=5,RANK(L61,$AB$19:$AB$347,0)+COUNTIF($AB$1:AB60,AB61),"")&amp;IF(J61=6,RANK(L61,$AC$19:$AC$347,0)+COUNTIF($AC$1:AC60,AC61),"")&amp;IF(J61=7,RANK(L61,$AD$19:$AD$347,0)+COUNTIF($AD$1:AD60,AD61),"")&amp;IF(J61=8,RANK(L61,$AE$19:$AE$347,0)+COUNTIF($AE$1:AE60,AE61),"")&amp;IF(J61=9,RANK(L61,$AF$19:$AF$347,0)+COUNTIF($AF$1:AF60,AF61),"")&amp;IF(J61=10,RANK(L61,$AG$19:$AG$347,0)+COUNTIF($AG$1:AG60,AG61),"")&amp;IF(J61=11,RANK(L61,$AH$19:$AH$347,0)+COUNTIF($AH$1:AH60,AH61),"")</f>
        <v>43</v>
      </c>
      <c r="N61" s="9" t="s">
        <v>178</v>
      </c>
      <c r="Z61" s="10" t="str">
        <f t="shared" si="4"/>
        <v/>
      </c>
      <c r="AA61" s="10" t="str">
        <f t="shared" si="5"/>
        <v/>
      </c>
      <c r="AB61" s="10" t="str">
        <f t="shared" si="6"/>
        <v/>
      </c>
      <c r="AC61" s="10" t="str">
        <f t="shared" si="7"/>
        <v/>
      </c>
      <c r="AD61" s="10" t="str">
        <f t="shared" si="8"/>
        <v/>
      </c>
      <c r="AE61" s="10" t="str">
        <f t="shared" si="9"/>
        <v/>
      </c>
      <c r="AF61" s="10">
        <f t="shared" si="10"/>
        <v>37.5</v>
      </c>
      <c r="AG61" s="10" t="str">
        <f t="shared" si="11"/>
        <v/>
      </c>
      <c r="AH61" s="10" t="str">
        <f t="shared" si="12"/>
        <v/>
      </c>
      <c r="AI61" s="13" t="str">
        <f t="shared" si="13"/>
        <v>42</v>
      </c>
      <c r="AJ61" s="11">
        <f t="shared" si="14"/>
        <v>42</v>
      </c>
    </row>
    <row r="62" spans="1:36" x14ac:dyDescent="0.25">
      <c r="A62" s="1">
        <v>44</v>
      </c>
      <c r="B62" s="4">
        <v>48</v>
      </c>
      <c r="C62" s="9" t="s">
        <v>470</v>
      </c>
      <c r="D62" s="9" t="s">
        <v>52</v>
      </c>
      <c r="E62" s="9" t="s">
        <v>34</v>
      </c>
      <c r="F62" s="9">
        <v>4188267914</v>
      </c>
      <c r="G62" s="9" t="s">
        <v>28</v>
      </c>
      <c r="H62" s="27"/>
      <c r="I62" s="6">
        <v>9</v>
      </c>
      <c r="J62" s="6">
        <v>9</v>
      </c>
      <c r="K62" s="9">
        <v>15</v>
      </c>
      <c r="L62" s="7">
        <f t="shared" si="15"/>
        <v>37.5</v>
      </c>
      <c r="M62" s="8" t="str">
        <f>IF(J62=4,RANK(L62,$AA$19:$AA$347,0)+COUNTIF($AA$1:AA61,AA62),"")&amp;IF(J62=5,RANK(L62,$AB$19:$AB$347,0)+COUNTIF($AB$1:AB61,AB62),"")&amp;IF(J62=6,RANK(L62,$AC$19:$AC$347,0)+COUNTIF($AC$1:AC61,AC62),"")&amp;IF(J62=7,RANK(L62,$AD$19:$AD$347,0)+COUNTIF($AD$1:AD61,AD62),"")&amp;IF(J62=8,RANK(L62,$AE$19:$AE$347,0)+COUNTIF($AE$1:AE61,AE62),"")&amp;IF(J62=9,RANK(L62,$AF$19:$AF$347,0)+COUNTIF($AF$1:AF61,AF62),"")&amp;IF(J62=10,RANK(L62,$AG$19:$AG$347,0)+COUNTIF($AG$1:AG61,AG62),"")&amp;IF(J62=11,RANK(L62,$AH$19:$AH$347,0)+COUNTIF($AH$1:AH61,AH62),"")</f>
        <v>44</v>
      </c>
      <c r="N62" s="9" t="s">
        <v>178</v>
      </c>
      <c r="Z62" s="10" t="str">
        <f t="shared" si="4"/>
        <v/>
      </c>
      <c r="AA62" s="10" t="str">
        <f t="shared" si="5"/>
        <v/>
      </c>
      <c r="AB62" s="10" t="str">
        <f t="shared" si="6"/>
        <v/>
      </c>
      <c r="AC62" s="10" t="str">
        <f t="shared" si="7"/>
        <v/>
      </c>
      <c r="AD62" s="10" t="str">
        <f t="shared" si="8"/>
        <v/>
      </c>
      <c r="AE62" s="10" t="str">
        <f t="shared" si="9"/>
        <v/>
      </c>
      <c r="AF62" s="10">
        <f t="shared" si="10"/>
        <v>37.5</v>
      </c>
      <c r="AG62" s="10" t="str">
        <f t="shared" si="11"/>
        <v/>
      </c>
      <c r="AH62" s="10" t="str">
        <f t="shared" si="12"/>
        <v/>
      </c>
      <c r="AI62" s="13" t="str">
        <f t="shared" si="13"/>
        <v>42</v>
      </c>
      <c r="AJ62" s="11">
        <f t="shared" si="14"/>
        <v>42</v>
      </c>
    </row>
    <row r="63" spans="1:36" x14ac:dyDescent="0.25">
      <c r="A63" s="1">
        <v>45</v>
      </c>
      <c r="B63" s="4">
        <v>48</v>
      </c>
      <c r="C63" s="9" t="s">
        <v>471</v>
      </c>
      <c r="D63" s="9" t="s">
        <v>103</v>
      </c>
      <c r="E63" s="9" t="s">
        <v>54</v>
      </c>
      <c r="F63" s="9">
        <v>830698640</v>
      </c>
      <c r="G63" s="9" t="s">
        <v>65</v>
      </c>
      <c r="H63" s="27"/>
      <c r="I63" s="6">
        <v>9</v>
      </c>
      <c r="J63" s="6">
        <v>9</v>
      </c>
      <c r="K63" s="9">
        <v>14</v>
      </c>
      <c r="L63" s="7">
        <f t="shared" si="15"/>
        <v>35</v>
      </c>
      <c r="M63" s="8" t="str">
        <f>IF(J63=4,RANK(L63,$AA$19:$AA$347,0)+COUNTIF($AA$1:AA62,AA63),"")&amp;IF(J63=5,RANK(L63,$AB$19:$AB$347,0)+COUNTIF($AB$1:AB62,AB63),"")&amp;IF(J63=6,RANK(L63,$AC$19:$AC$347,0)+COUNTIF($AC$1:AC62,AC63),"")&amp;IF(J63=7,RANK(L63,$AD$19:$AD$347,0)+COUNTIF($AD$1:AD62,AD63),"")&amp;IF(J63=8,RANK(L63,$AE$19:$AE$347,0)+COUNTIF($AE$1:AE62,AE63),"")&amp;IF(J63=9,RANK(L63,$AF$19:$AF$347,0)+COUNTIF($AF$1:AF62,AF63),"")&amp;IF(J63=10,RANK(L63,$AG$19:$AG$347,0)+COUNTIF($AG$1:AG62,AG63),"")&amp;IF(J63=11,RANK(L63,$AH$19:$AH$347,0)+COUNTIF($AH$1:AH62,AH63),"")</f>
        <v>45</v>
      </c>
      <c r="N63" s="9" t="s">
        <v>178</v>
      </c>
      <c r="Z63" s="10" t="str">
        <f t="shared" si="4"/>
        <v/>
      </c>
      <c r="AA63" s="10" t="str">
        <f t="shared" si="5"/>
        <v/>
      </c>
      <c r="AB63" s="10" t="str">
        <f t="shared" si="6"/>
        <v/>
      </c>
      <c r="AC63" s="10" t="str">
        <f t="shared" si="7"/>
        <v/>
      </c>
      <c r="AD63" s="10" t="str">
        <f t="shared" si="8"/>
        <v/>
      </c>
      <c r="AE63" s="10" t="str">
        <f t="shared" si="9"/>
        <v/>
      </c>
      <c r="AF63" s="10">
        <f t="shared" si="10"/>
        <v>35</v>
      </c>
      <c r="AG63" s="10" t="str">
        <f t="shared" si="11"/>
        <v/>
      </c>
      <c r="AH63" s="10" t="str">
        <f t="shared" si="12"/>
        <v/>
      </c>
      <c r="AI63" s="13" t="str">
        <f t="shared" si="13"/>
        <v>45</v>
      </c>
      <c r="AJ63" s="11">
        <f t="shared" si="14"/>
        <v>45</v>
      </c>
    </row>
    <row r="64" spans="1:36" x14ac:dyDescent="0.25">
      <c r="A64" s="1">
        <v>46</v>
      </c>
      <c r="B64" s="4">
        <v>48</v>
      </c>
      <c r="C64" s="9" t="s">
        <v>259</v>
      </c>
      <c r="D64" s="9" t="s">
        <v>296</v>
      </c>
      <c r="E64" s="9" t="s">
        <v>151</v>
      </c>
      <c r="F64" s="9">
        <v>3988485950</v>
      </c>
      <c r="G64" s="9" t="s">
        <v>65</v>
      </c>
      <c r="H64" s="27"/>
      <c r="I64" s="6">
        <v>9</v>
      </c>
      <c r="J64" s="6">
        <v>9</v>
      </c>
      <c r="K64" s="9">
        <v>14</v>
      </c>
      <c r="L64" s="7">
        <f t="shared" si="15"/>
        <v>35</v>
      </c>
      <c r="M64" s="8" t="str">
        <f>IF(J64=4,RANK(L64,$AA$19:$AA$347,0)+COUNTIF($AA$1:AA63,AA64),"")&amp;IF(J64=5,RANK(L64,$AB$19:$AB$347,0)+COUNTIF($AB$1:AB63,AB64),"")&amp;IF(J64=6,RANK(L64,$AC$19:$AC$347,0)+COUNTIF($AC$1:AC63,AC64),"")&amp;IF(J64=7,RANK(L64,$AD$19:$AD$347,0)+COUNTIF($AD$1:AD63,AD64),"")&amp;IF(J64=8,RANK(L64,$AE$19:$AE$347,0)+COUNTIF($AE$1:AE63,AE64),"")&amp;IF(J64=9,RANK(L64,$AF$19:$AF$347,0)+COUNTIF($AF$1:AF63,AF64),"")&amp;IF(J64=10,RANK(L64,$AG$19:$AG$347,0)+COUNTIF($AG$1:AG63,AG64),"")&amp;IF(J64=11,RANK(L64,$AH$19:$AH$347,0)+COUNTIF($AH$1:AH63,AH64),"")</f>
        <v>46</v>
      </c>
      <c r="N64" s="9" t="s">
        <v>178</v>
      </c>
      <c r="Z64" s="10" t="str">
        <f t="shared" si="4"/>
        <v/>
      </c>
      <c r="AA64" s="10" t="str">
        <f t="shared" si="5"/>
        <v/>
      </c>
      <c r="AB64" s="10" t="str">
        <f t="shared" si="6"/>
        <v/>
      </c>
      <c r="AC64" s="10" t="str">
        <f t="shared" si="7"/>
        <v/>
      </c>
      <c r="AD64" s="10" t="str">
        <f t="shared" si="8"/>
        <v/>
      </c>
      <c r="AE64" s="10" t="str">
        <f t="shared" si="9"/>
        <v/>
      </c>
      <c r="AF64" s="10">
        <f t="shared" si="10"/>
        <v>35</v>
      </c>
      <c r="AG64" s="10" t="str">
        <f t="shared" si="11"/>
        <v/>
      </c>
      <c r="AH64" s="10" t="str">
        <f t="shared" si="12"/>
        <v/>
      </c>
      <c r="AI64" s="13" t="str">
        <f t="shared" si="13"/>
        <v>45</v>
      </c>
      <c r="AJ64" s="11">
        <f t="shared" si="14"/>
        <v>45</v>
      </c>
    </row>
    <row r="65" spans="1:36" x14ac:dyDescent="0.25">
      <c r="A65" s="1">
        <v>47</v>
      </c>
      <c r="B65" s="4">
        <v>48</v>
      </c>
      <c r="C65" s="9" t="s">
        <v>472</v>
      </c>
      <c r="D65" s="9" t="s">
        <v>87</v>
      </c>
      <c r="E65" s="9" t="s">
        <v>80</v>
      </c>
      <c r="F65" s="9">
        <v>3674601411</v>
      </c>
      <c r="G65" s="9" t="s">
        <v>28</v>
      </c>
      <c r="H65" s="27"/>
      <c r="I65" s="6">
        <v>9</v>
      </c>
      <c r="J65" s="6">
        <v>9</v>
      </c>
      <c r="K65" s="9">
        <v>14</v>
      </c>
      <c r="L65" s="7">
        <f t="shared" si="15"/>
        <v>35</v>
      </c>
      <c r="M65" s="8" t="str">
        <f>IF(J65=4,RANK(L65,$AA$19:$AA$347,0)+COUNTIF($AA$1:AA64,AA65),"")&amp;IF(J65=5,RANK(L65,$AB$19:$AB$347,0)+COUNTIF($AB$1:AB64,AB65),"")&amp;IF(J65=6,RANK(L65,$AC$19:$AC$347,0)+COUNTIF($AC$1:AC64,AC65),"")&amp;IF(J65=7,RANK(L65,$AD$19:$AD$347,0)+COUNTIF($AD$1:AD64,AD65),"")&amp;IF(J65=8,RANK(L65,$AE$19:$AE$347,0)+COUNTIF($AE$1:AE64,AE65),"")&amp;IF(J65=9,RANK(L65,$AF$19:$AF$347,0)+COUNTIF($AF$1:AF64,AF65),"")&amp;IF(J65=10,RANK(L65,$AG$19:$AG$347,0)+COUNTIF($AG$1:AG64,AG65),"")&amp;IF(J65=11,RANK(L65,$AH$19:$AH$347,0)+COUNTIF($AH$1:AH64,AH65),"")</f>
        <v>47</v>
      </c>
      <c r="N65" s="9" t="s">
        <v>178</v>
      </c>
      <c r="Z65" s="10" t="str">
        <f t="shared" si="4"/>
        <v/>
      </c>
      <c r="AA65" s="10" t="str">
        <f t="shared" si="5"/>
        <v/>
      </c>
      <c r="AB65" s="10" t="str">
        <f t="shared" si="6"/>
        <v/>
      </c>
      <c r="AC65" s="10" t="str">
        <f t="shared" si="7"/>
        <v/>
      </c>
      <c r="AD65" s="10" t="str">
        <f t="shared" si="8"/>
        <v/>
      </c>
      <c r="AE65" s="10" t="str">
        <f t="shared" si="9"/>
        <v/>
      </c>
      <c r="AF65" s="10">
        <f t="shared" si="10"/>
        <v>35</v>
      </c>
      <c r="AG65" s="10" t="str">
        <f t="shared" si="11"/>
        <v/>
      </c>
      <c r="AH65" s="10" t="str">
        <f t="shared" si="12"/>
        <v/>
      </c>
      <c r="AI65" s="13" t="str">
        <f t="shared" si="13"/>
        <v>45</v>
      </c>
      <c r="AJ65" s="11">
        <f t="shared" si="14"/>
        <v>45</v>
      </c>
    </row>
    <row r="66" spans="1:36" x14ac:dyDescent="0.25">
      <c r="A66" s="1">
        <v>48</v>
      </c>
      <c r="B66" s="4">
        <v>48</v>
      </c>
      <c r="C66" s="9" t="s">
        <v>473</v>
      </c>
      <c r="D66" s="9" t="s">
        <v>125</v>
      </c>
      <c r="E66" s="9" t="s">
        <v>104</v>
      </c>
      <c r="F66" s="9">
        <v>3712903864</v>
      </c>
      <c r="G66" s="9" t="s">
        <v>35</v>
      </c>
      <c r="H66" s="27"/>
      <c r="I66" s="6">
        <v>9</v>
      </c>
      <c r="J66" s="6">
        <v>9</v>
      </c>
      <c r="K66" s="9">
        <v>14</v>
      </c>
      <c r="L66" s="7">
        <f t="shared" si="15"/>
        <v>35</v>
      </c>
      <c r="M66" s="8" t="str">
        <f>IF(J66=4,RANK(L66,$AA$19:$AA$347,0)+COUNTIF($AA$1:AA65,AA66),"")&amp;IF(J66=5,RANK(L66,$AB$19:$AB$347,0)+COUNTIF($AB$1:AB65,AB66),"")&amp;IF(J66=6,RANK(L66,$AC$19:$AC$347,0)+COUNTIF($AC$1:AC65,AC66),"")&amp;IF(J66=7,RANK(L66,$AD$19:$AD$347,0)+COUNTIF($AD$1:AD65,AD66),"")&amp;IF(J66=8,RANK(L66,$AE$19:$AE$347,0)+COUNTIF($AE$1:AE65,AE66),"")&amp;IF(J66=9,RANK(L66,$AF$19:$AF$347,0)+COUNTIF($AF$1:AF65,AF66),"")&amp;IF(J66=10,RANK(L66,$AG$19:$AG$347,0)+COUNTIF($AG$1:AG65,AG66),"")&amp;IF(J66=11,RANK(L66,$AH$19:$AH$347,0)+COUNTIF($AH$1:AH65,AH66),"")</f>
        <v>48</v>
      </c>
      <c r="N66" s="9" t="s">
        <v>178</v>
      </c>
      <c r="Z66" s="10" t="str">
        <f t="shared" si="4"/>
        <v/>
      </c>
      <c r="AA66" s="10" t="str">
        <f t="shared" si="5"/>
        <v/>
      </c>
      <c r="AB66" s="10" t="str">
        <f t="shared" si="6"/>
        <v/>
      </c>
      <c r="AC66" s="10" t="str">
        <f t="shared" si="7"/>
        <v/>
      </c>
      <c r="AD66" s="10" t="str">
        <f t="shared" si="8"/>
        <v/>
      </c>
      <c r="AE66" s="10" t="str">
        <f t="shared" si="9"/>
        <v/>
      </c>
      <c r="AF66" s="10">
        <f t="shared" si="10"/>
        <v>35</v>
      </c>
      <c r="AG66" s="10" t="str">
        <f t="shared" si="11"/>
        <v/>
      </c>
      <c r="AH66" s="10" t="str">
        <f t="shared" si="12"/>
        <v/>
      </c>
      <c r="AI66" s="13" t="str">
        <f t="shared" si="13"/>
        <v>45</v>
      </c>
      <c r="AJ66" s="11">
        <f t="shared" si="14"/>
        <v>45</v>
      </c>
    </row>
    <row r="67" spans="1:36" x14ac:dyDescent="0.25">
      <c r="A67" s="1">
        <v>49</v>
      </c>
      <c r="B67" s="4">
        <v>48</v>
      </c>
      <c r="C67" s="9" t="s">
        <v>474</v>
      </c>
      <c r="D67" s="9" t="s">
        <v>221</v>
      </c>
      <c r="E67" s="9" t="s">
        <v>54</v>
      </c>
      <c r="F67" s="9">
        <v>881803450</v>
      </c>
      <c r="G67" s="9" t="s">
        <v>65</v>
      </c>
      <c r="H67" s="27"/>
      <c r="I67" s="6">
        <v>9</v>
      </c>
      <c r="J67" s="6">
        <v>9</v>
      </c>
      <c r="K67" s="9">
        <v>14</v>
      </c>
      <c r="L67" s="7">
        <f t="shared" si="15"/>
        <v>35</v>
      </c>
      <c r="M67" s="8" t="str">
        <f>IF(J67=4,RANK(L67,$AA$19:$AA$347,0)+COUNTIF($AA$1:AA66,AA67),"")&amp;IF(J67=5,RANK(L67,$AB$19:$AB$347,0)+COUNTIF($AB$1:AB66,AB67),"")&amp;IF(J67=6,RANK(L67,$AC$19:$AC$347,0)+COUNTIF($AC$1:AC66,AC67),"")&amp;IF(J67=7,RANK(L67,$AD$19:$AD$347,0)+COUNTIF($AD$1:AD66,AD67),"")&amp;IF(J67=8,RANK(L67,$AE$19:$AE$347,0)+COUNTIF($AE$1:AE66,AE67),"")&amp;IF(J67=9,RANK(L67,$AF$19:$AF$347,0)+COUNTIF($AF$1:AF66,AF67),"")&amp;IF(J67=10,RANK(L67,$AG$19:$AG$347,0)+COUNTIF($AG$1:AG66,AG67),"")&amp;IF(J67=11,RANK(L67,$AH$19:$AH$347,0)+COUNTIF($AH$1:AH66,AH67),"")</f>
        <v>49</v>
      </c>
      <c r="N67" s="9" t="s">
        <v>178</v>
      </c>
      <c r="Z67" s="10" t="str">
        <f t="shared" si="4"/>
        <v/>
      </c>
      <c r="AA67" s="10" t="str">
        <f t="shared" si="5"/>
        <v/>
      </c>
      <c r="AB67" s="10" t="str">
        <f t="shared" si="6"/>
        <v/>
      </c>
      <c r="AC67" s="10" t="str">
        <f t="shared" si="7"/>
        <v/>
      </c>
      <c r="AD67" s="10" t="str">
        <f t="shared" si="8"/>
        <v/>
      </c>
      <c r="AE67" s="10" t="str">
        <f t="shared" si="9"/>
        <v/>
      </c>
      <c r="AF67" s="10">
        <f t="shared" si="10"/>
        <v>35</v>
      </c>
      <c r="AG67" s="10" t="str">
        <f t="shared" si="11"/>
        <v/>
      </c>
      <c r="AH67" s="10" t="str">
        <f t="shared" si="12"/>
        <v/>
      </c>
      <c r="AI67" s="13" t="str">
        <f t="shared" si="13"/>
        <v>45</v>
      </c>
      <c r="AJ67" s="11">
        <f t="shared" si="14"/>
        <v>45</v>
      </c>
    </row>
    <row r="68" spans="1:36" x14ac:dyDescent="0.25">
      <c r="A68" s="1">
        <v>50</v>
      </c>
      <c r="B68" s="4">
        <v>48</v>
      </c>
      <c r="C68" s="9" t="s">
        <v>475</v>
      </c>
      <c r="D68" s="9" t="s">
        <v>87</v>
      </c>
      <c r="E68" s="9" t="s">
        <v>54</v>
      </c>
      <c r="F68" s="9">
        <v>3441723929</v>
      </c>
      <c r="G68" s="9" t="s">
        <v>65</v>
      </c>
      <c r="H68" s="27"/>
      <c r="I68" s="6">
        <v>9</v>
      </c>
      <c r="J68" s="6">
        <v>9</v>
      </c>
      <c r="K68" s="9">
        <v>14</v>
      </c>
      <c r="L68" s="7">
        <f t="shared" si="15"/>
        <v>35</v>
      </c>
      <c r="M68" s="8" t="str">
        <f>IF(J68=4,RANK(L68,$AA$19:$AA$347,0)+COUNTIF($AA$1:AA67,AA68),"")&amp;IF(J68=5,RANK(L68,$AB$19:$AB$347,0)+COUNTIF($AB$1:AB67,AB68),"")&amp;IF(J68=6,RANK(L68,$AC$19:$AC$347,0)+COUNTIF($AC$1:AC67,AC68),"")&amp;IF(J68=7,RANK(L68,$AD$19:$AD$347,0)+COUNTIF($AD$1:AD67,AD68),"")&amp;IF(J68=8,RANK(L68,$AE$19:$AE$347,0)+COUNTIF($AE$1:AE67,AE68),"")&amp;IF(J68=9,RANK(L68,$AF$19:$AF$347,0)+COUNTIF($AF$1:AF67,AF68),"")&amp;IF(J68=10,RANK(L68,$AG$19:$AG$347,0)+COUNTIF($AG$1:AG67,AG68),"")&amp;IF(J68=11,RANK(L68,$AH$19:$AH$347,0)+COUNTIF($AH$1:AH67,AH68),"")</f>
        <v>50</v>
      </c>
      <c r="N68" s="9" t="s">
        <v>178</v>
      </c>
      <c r="Z68" s="10" t="str">
        <f t="shared" si="4"/>
        <v/>
      </c>
      <c r="AA68" s="10" t="str">
        <f t="shared" si="5"/>
        <v/>
      </c>
      <c r="AB68" s="10" t="str">
        <f t="shared" si="6"/>
        <v/>
      </c>
      <c r="AC68" s="10" t="str">
        <f t="shared" si="7"/>
        <v/>
      </c>
      <c r="AD68" s="10" t="str">
        <f t="shared" si="8"/>
        <v/>
      </c>
      <c r="AE68" s="10" t="str">
        <f t="shared" si="9"/>
        <v/>
      </c>
      <c r="AF68" s="10">
        <f t="shared" si="10"/>
        <v>35</v>
      </c>
      <c r="AG68" s="10" t="str">
        <f t="shared" si="11"/>
        <v/>
      </c>
      <c r="AH68" s="10" t="str">
        <f t="shared" si="12"/>
        <v/>
      </c>
      <c r="AI68" s="13" t="str">
        <f t="shared" si="13"/>
        <v>45</v>
      </c>
      <c r="AJ68" s="11">
        <f t="shared" si="14"/>
        <v>45</v>
      </c>
    </row>
    <row r="69" spans="1:36" x14ac:dyDescent="0.25">
      <c r="A69" s="1">
        <v>51</v>
      </c>
      <c r="B69" s="4">
        <v>48</v>
      </c>
      <c r="C69" s="9" t="s">
        <v>467</v>
      </c>
      <c r="D69" s="9" t="s">
        <v>103</v>
      </c>
      <c r="E69" s="9" t="s">
        <v>41</v>
      </c>
      <c r="F69" s="9">
        <v>925686462</v>
      </c>
      <c r="G69" s="9" t="s">
        <v>65</v>
      </c>
      <c r="H69" s="27"/>
      <c r="I69" s="6">
        <v>9</v>
      </c>
      <c r="J69" s="6">
        <v>9</v>
      </c>
      <c r="K69" s="9">
        <v>14</v>
      </c>
      <c r="L69" s="7">
        <f t="shared" si="15"/>
        <v>35</v>
      </c>
      <c r="M69" s="8" t="str">
        <f>IF(J69=4,RANK(L69,$AA$19:$AA$347,0)+COUNTIF($AA$1:AA68,AA69),"")&amp;IF(J69=5,RANK(L69,$AB$19:$AB$347,0)+COUNTIF($AB$1:AB68,AB69),"")&amp;IF(J69=6,RANK(L69,$AC$19:$AC$347,0)+COUNTIF($AC$1:AC68,AC69),"")&amp;IF(J69=7,RANK(L69,$AD$19:$AD$347,0)+COUNTIF($AD$1:AD68,AD69),"")&amp;IF(J69=8,RANK(L69,$AE$19:$AE$347,0)+COUNTIF($AE$1:AE68,AE69),"")&amp;IF(J69=9,RANK(L69,$AF$19:$AF$347,0)+COUNTIF($AF$1:AF68,AF69),"")&amp;IF(J69=10,RANK(L69,$AG$19:$AG$347,0)+COUNTIF($AG$1:AG68,AG69),"")&amp;IF(J69=11,RANK(L69,$AH$19:$AH$347,0)+COUNTIF($AH$1:AH68,AH69),"")</f>
        <v>51</v>
      </c>
      <c r="N69" s="9" t="s">
        <v>178</v>
      </c>
      <c r="Z69" s="10" t="str">
        <f t="shared" si="4"/>
        <v/>
      </c>
      <c r="AA69" s="10" t="str">
        <f t="shared" si="5"/>
        <v/>
      </c>
      <c r="AB69" s="10" t="str">
        <f t="shared" si="6"/>
        <v/>
      </c>
      <c r="AC69" s="10" t="str">
        <f t="shared" si="7"/>
        <v/>
      </c>
      <c r="AD69" s="10" t="str">
        <f t="shared" si="8"/>
        <v/>
      </c>
      <c r="AE69" s="10" t="str">
        <f t="shared" si="9"/>
        <v/>
      </c>
      <c r="AF69" s="10">
        <f t="shared" si="10"/>
        <v>35</v>
      </c>
      <c r="AG69" s="10" t="str">
        <f t="shared" si="11"/>
        <v/>
      </c>
      <c r="AH69" s="10" t="str">
        <f t="shared" si="12"/>
        <v/>
      </c>
      <c r="AI69" s="13" t="str">
        <f t="shared" si="13"/>
        <v>45</v>
      </c>
      <c r="AJ69" s="11">
        <f t="shared" si="14"/>
        <v>45</v>
      </c>
    </row>
    <row r="70" spans="1:36" x14ac:dyDescent="0.25">
      <c r="A70" s="1">
        <v>52</v>
      </c>
      <c r="B70" s="4">
        <v>48</v>
      </c>
      <c r="C70" s="9" t="s">
        <v>476</v>
      </c>
      <c r="D70" s="9" t="s">
        <v>200</v>
      </c>
      <c r="E70" s="9" t="s">
        <v>80</v>
      </c>
      <c r="F70" s="9">
        <v>804618696</v>
      </c>
      <c r="G70" s="9" t="s">
        <v>65</v>
      </c>
      <c r="H70" s="27"/>
      <c r="I70" s="6">
        <v>9</v>
      </c>
      <c r="J70" s="6">
        <v>9</v>
      </c>
      <c r="K70" s="9">
        <v>13</v>
      </c>
      <c r="L70" s="7">
        <f t="shared" si="15"/>
        <v>32.5</v>
      </c>
      <c r="M70" s="8" t="str">
        <f>IF(J70=4,RANK(L70,$AA$19:$AA$347,0)+COUNTIF($AA$1:AA69,AA70),"")&amp;IF(J70=5,RANK(L70,$AB$19:$AB$347,0)+COUNTIF($AB$1:AB69,AB70),"")&amp;IF(J70=6,RANK(L70,$AC$19:$AC$347,0)+COUNTIF($AC$1:AC69,AC70),"")&amp;IF(J70=7,RANK(L70,$AD$19:$AD$347,0)+COUNTIF($AD$1:AD69,AD70),"")&amp;IF(J70=8,RANK(L70,$AE$19:$AE$347,0)+COUNTIF($AE$1:AE69,AE70),"")&amp;IF(J70=9,RANK(L70,$AF$19:$AF$347,0)+COUNTIF($AF$1:AF69,AF70),"")&amp;IF(J70=10,RANK(L70,$AG$19:$AG$347,0)+COUNTIF($AG$1:AG69,AG70),"")&amp;IF(J70=11,RANK(L70,$AH$19:$AH$347,0)+COUNTIF($AH$1:AH69,AH70),"")</f>
        <v>52</v>
      </c>
      <c r="N70" s="9" t="s">
        <v>178</v>
      </c>
      <c r="Z70" s="10" t="str">
        <f t="shared" si="4"/>
        <v/>
      </c>
      <c r="AA70" s="10" t="str">
        <f t="shared" si="5"/>
        <v/>
      </c>
      <c r="AB70" s="10" t="str">
        <f t="shared" si="6"/>
        <v/>
      </c>
      <c r="AC70" s="10" t="str">
        <f t="shared" si="7"/>
        <v/>
      </c>
      <c r="AD70" s="10" t="str">
        <f t="shared" si="8"/>
        <v/>
      </c>
      <c r="AE70" s="10" t="str">
        <f t="shared" si="9"/>
        <v/>
      </c>
      <c r="AF70" s="10">
        <f t="shared" si="10"/>
        <v>32.5</v>
      </c>
      <c r="AG70" s="10" t="str">
        <f t="shared" si="11"/>
        <v/>
      </c>
      <c r="AH70" s="10" t="str">
        <f t="shared" si="12"/>
        <v/>
      </c>
      <c r="AI70" s="13" t="str">
        <f t="shared" si="13"/>
        <v>52</v>
      </c>
      <c r="AJ70" s="11">
        <f t="shared" si="14"/>
        <v>52</v>
      </c>
    </row>
    <row r="71" spans="1:36" x14ac:dyDescent="0.25">
      <c r="A71" s="1">
        <v>53</v>
      </c>
      <c r="B71" s="4">
        <v>48</v>
      </c>
      <c r="C71" s="9" t="s">
        <v>477</v>
      </c>
      <c r="D71" s="9" t="s">
        <v>374</v>
      </c>
      <c r="E71" s="9" t="s">
        <v>414</v>
      </c>
      <c r="F71" s="9">
        <v>1933073072</v>
      </c>
      <c r="G71" s="9" t="s">
        <v>65</v>
      </c>
      <c r="H71" s="27"/>
      <c r="I71" s="6">
        <v>9</v>
      </c>
      <c r="J71" s="6">
        <v>9</v>
      </c>
      <c r="K71" s="9">
        <v>12</v>
      </c>
      <c r="L71" s="7">
        <f t="shared" si="15"/>
        <v>30</v>
      </c>
      <c r="M71" s="8" t="str">
        <f>IF(J71=4,RANK(L71,$AA$19:$AA$347,0)+COUNTIF($AA$1:AA70,AA71),"")&amp;IF(J71=5,RANK(L71,$AB$19:$AB$347,0)+COUNTIF($AB$1:AB70,AB71),"")&amp;IF(J71=6,RANK(L71,$AC$19:$AC$347,0)+COUNTIF($AC$1:AC70,AC71),"")&amp;IF(J71=7,RANK(L71,$AD$19:$AD$347,0)+COUNTIF($AD$1:AD70,AD71),"")&amp;IF(J71=8,RANK(L71,$AE$19:$AE$347,0)+COUNTIF($AE$1:AE70,AE71),"")&amp;IF(J71=9,RANK(L71,$AF$19:$AF$347,0)+COUNTIF($AF$1:AF70,AF71),"")&amp;IF(J71=10,RANK(L71,$AG$19:$AG$347,0)+COUNTIF($AG$1:AG70,AG71),"")&amp;IF(J71=11,RANK(L71,$AH$19:$AH$347,0)+COUNTIF($AH$1:AH70,AH71),"")</f>
        <v>53</v>
      </c>
      <c r="N71" s="9" t="s">
        <v>178</v>
      </c>
      <c r="Z71" s="10" t="str">
        <f t="shared" si="4"/>
        <v/>
      </c>
      <c r="AA71" s="10" t="str">
        <f t="shared" si="5"/>
        <v/>
      </c>
      <c r="AB71" s="10" t="str">
        <f t="shared" si="6"/>
        <v/>
      </c>
      <c r="AC71" s="10" t="str">
        <f t="shared" si="7"/>
        <v/>
      </c>
      <c r="AD71" s="10" t="str">
        <f t="shared" si="8"/>
        <v/>
      </c>
      <c r="AE71" s="10" t="str">
        <f t="shared" si="9"/>
        <v/>
      </c>
      <c r="AF71" s="10">
        <f t="shared" si="10"/>
        <v>30</v>
      </c>
      <c r="AG71" s="10" t="str">
        <f t="shared" si="11"/>
        <v/>
      </c>
      <c r="AH71" s="10" t="str">
        <f t="shared" si="12"/>
        <v/>
      </c>
      <c r="AI71" s="13" t="str">
        <f t="shared" si="13"/>
        <v>53</v>
      </c>
      <c r="AJ71" s="11">
        <f t="shared" si="14"/>
        <v>53</v>
      </c>
    </row>
    <row r="72" spans="1:36" x14ac:dyDescent="0.25">
      <c r="A72" s="1">
        <v>54</v>
      </c>
      <c r="B72" s="4">
        <v>48</v>
      </c>
      <c r="C72" s="9" t="s">
        <v>478</v>
      </c>
      <c r="D72" s="9" t="s">
        <v>125</v>
      </c>
      <c r="E72" s="9" t="s">
        <v>75</v>
      </c>
      <c r="F72" s="9">
        <v>2916418737</v>
      </c>
      <c r="G72" s="9" t="s">
        <v>35</v>
      </c>
      <c r="H72" s="27"/>
      <c r="I72" s="6">
        <v>9</v>
      </c>
      <c r="J72" s="6">
        <v>9</v>
      </c>
      <c r="K72" s="9">
        <v>12</v>
      </c>
      <c r="L72" s="7">
        <f t="shared" si="15"/>
        <v>30</v>
      </c>
      <c r="M72" s="8" t="str">
        <f>IF(J72=4,RANK(L72,$AA$19:$AA$347,0)+COUNTIF($AA$1:AA71,AA72),"")&amp;IF(J72=5,RANK(L72,$AB$19:$AB$347,0)+COUNTIF($AB$1:AB71,AB72),"")&amp;IF(J72=6,RANK(L72,$AC$19:$AC$347,0)+COUNTIF($AC$1:AC71,AC72),"")&amp;IF(J72=7,RANK(L72,$AD$19:$AD$347,0)+COUNTIF($AD$1:AD71,AD72),"")&amp;IF(J72=8,RANK(L72,$AE$19:$AE$347,0)+COUNTIF($AE$1:AE71,AE72),"")&amp;IF(J72=9,RANK(L72,$AF$19:$AF$347,0)+COUNTIF($AF$1:AF71,AF72),"")&amp;IF(J72=10,RANK(L72,$AG$19:$AG$347,0)+COUNTIF($AG$1:AG71,AG72),"")&amp;IF(J72=11,RANK(L72,$AH$19:$AH$347,0)+COUNTIF($AH$1:AH71,AH72),"")</f>
        <v>54</v>
      </c>
      <c r="N72" s="9" t="s">
        <v>178</v>
      </c>
      <c r="Z72" s="10" t="str">
        <f t="shared" si="4"/>
        <v/>
      </c>
      <c r="AA72" s="10" t="str">
        <f t="shared" si="5"/>
        <v/>
      </c>
      <c r="AB72" s="10" t="str">
        <f t="shared" si="6"/>
        <v/>
      </c>
      <c r="AC72" s="10" t="str">
        <f t="shared" si="7"/>
        <v/>
      </c>
      <c r="AD72" s="10" t="str">
        <f t="shared" si="8"/>
        <v/>
      </c>
      <c r="AE72" s="10" t="str">
        <f t="shared" si="9"/>
        <v/>
      </c>
      <c r="AF72" s="10">
        <f t="shared" si="10"/>
        <v>30</v>
      </c>
      <c r="AG72" s="10" t="str">
        <f t="shared" si="11"/>
        <v/>
      </c>
      <c r="AH72" s="10" t="str">
        <f t="shared" si="12"/>
        <v/>
      </c>
      <c r="AI72" s="13" t="str">
        <f t="shared" si="13"/>
        <v>53</v>
      </c>
      <c r="AJ72" s="11">
        <f t="shared" si="14"/>
        <v>53</v>
      </c>
    </row>
    <row r="73" spans="1:36" x14ac:dyDescent="0.25">
      <c r="A73" s="1">
        <v>55</v>
      </c>
      <c r="B73" s="4">
        <v>48</v>
      </c>
      <c r="C73" s="9" t="s">
        <v>479</v>
      </c>
      <c r="D73" s="9" t="s">
        <v>381</v>
      </c>
      <c r="E73" s="9" t="s">
        <v>31</v>
      </c>
      <c r="F73" s="9">
        <v>3716806515</v>
      </c>
      <c r="G73" s="9" t="s">
        <v>65</v>
      </c>
      <c r="H73" s="27"/>
      <c r="I73" s="6">
        <v>9</v>
      </c>
      <c r="J73" s="6">
        <v>9</v>
      </c>
      <c r="K73" s="9">
        <v>12</v>
      </c>
      <c r="L73" s="7">
        <f t="shared" si="15"/>
        <v>30</v>
      </c>
      <c r="M73" s="8" t="str">
        <f>IF(J73=4,RANK(L73,$AA$19:$AA$347,0)+COUNTIF($AA$1:AA72,AA73),"")&amp;IF(J73=5,RANK(L73,$AB$19:$AB$347,0)+COUNTIF($AB$1:AB72,AB73),"")&amp;IF(J73=6,RANK(L73,$AC$19:$AC$347,0)+COUNTIF($AC$1:AC72,AC73),"")&amp;IF(J73=7,RANK(L73,$AD$19:$AD$347,0)+COUNTIF($AD$1:AD72,AD73),"")&amp;IF(J73=8,RANK(L73,$AE$19:$AE$347,0)+COUNTIF($AE$1:AE72,AE73),"")&amp;IF(J73=9,RANK(L73,$AF$19:$AF$347,0)+COUNTIF($AF$1:AF72,AF73),"")&amp;IF(J73=10,RANK(L73,$AG$19:$AG$347,0)+COUNTIF($AG$1:AG72,AG73),"")&amp;IF(J73=11,RANK(L73,$AH$19:$AH$347,0)+COUNTIF($AH$1:AH72,AH73),"")</f>
        <v>55</v>
      </c>
      <c r="N73" s="9" t="s">
        <v>178</v>
      </c>
      <c r="Z73" s="10" t="str">
        <f t="shared" si="4"/>
        <v/>
      </c>
      <c r="AA73" s="10" t="str">
        <f t="shared" si="5"/>
        <v/>
      </c>
      <c r="AB73" s="10" t="str">
        <f t="shared" si="6"/>
        <v/>
      </c>
      <c r="AC73" s="10" t="str">
        <f t="shared" si="7"/>
        <v/>
      </c>
      <c r="AD73" s="10" t="str">
        <f t="shared" si="8"/>
        <v/>
      </c>
      <c r="AE73" s="10" t="str">
        <f t="shared" si="9"/>
        <v/>
      </c>
      <c r="AF73" s="10">
        <f t="shared" si="10"/>
        <v>30</v>
      </c>
      <c r="AG73" s="10" t="str">
        <f t="shared" si="11"/>
        <v/>
      </c>
      <c r="AH73" s="10" t="str">
        <f t="shared" si="12"/>
        <v/>
      </c>
      <c r="AI73" s="13" t="str">
        <f t="shared" si="13"/>
        <v>53</v>
      </c>
      <c r="AJ73" s="11">
        <f t="shared" si="14"/>
        <v>53</v>
      </c>
    </row>
    <row r="74" spans="1:36" x14ac:dyDescent="0.25">
      <c r="A74" s="1">
        <v>56</v>
      </c>
      <c r="B74" s="4">
        <v>48</v>
      </c>
      <c r="C74" s="9" t="s">
        <v>480</v>
      </c>
      <c r="D74" s="9" t="s">
        <v>52</v>
      </c>
      <c r="E74" s="9" t="s">
        <v>148</v>
      </c>
      <c r="F74" s="9">
        <v>2181041698</v>
      </c>
      <c r="G74" s="9" t="s">
        <v>65</v>
      </c>
      <c r="H74" s="27"/>
      <c r="I74" s="6">
        <v>9</v>
      </c>
      <c r="J74" s="6">
        <v>9</v>
      </c>
      <c r="K74" s="9">
        <v>11</v>
      </c>
      <c r="L74" s="7">
        <f t="shared" si="15"/>
        <v>27.5</v>
      </c>
      <c r="M74" s="8" t="str">
        <f>IF(J74=4,RANK(L74,$AA$19:$AA$347,0)+COUNTIF($AA$1:AA73,AA74),"")&amp;IF(J74=5,RANK(L74,$AB$19:$AB$347,0)+COUNTIF($AB$1:AB73,AB74),"")&amp;IF(J74=6,RANK(L74,$AC$19:$AC$347,0)+COUNTIF($AC$1:AC73,AC74),"")&amp;IF(J74=7,RANK(L74,$AD$19:$AD$347,0)+COUNTIF($AD$1:AD73,AD74),"")&amp;IF(J74=8,RANK(L74,$AE$19:$AE$347,0)+COUNTIF($AE$1:AE73,AE74),"")&amp;IF(J74=9,RANK(L74,$AF$19:$AF$347,0)+COUNTIF($AF$1:AF73,AF74),"")&amp;IF(J74=10,RANK(L74,$AG$19:$AG$347,0)+COUNTIF($AG$1:AG73,AG74),"")&amp;IF(J74=11,RANK(L74,$AH$19:$AH$347,0)+COUNTIF($AH$1:AH73,AH74),"")</f>
        <v>56</v>
      </c>
      <c r="N74" s="9" t="s">
        <v>178</v>
      </c>
      <c r="Z74" s="10" t="str">
        <f t="shared" si="4"/>
        <v/>
      </c>
      <c r="AA74" s="10" t="str">
        <f t="shared" si="5"/>
        <v/>
      </c>
      <c r="AB74" s="10" t="str">
        <f t="shared" si="6"/>
        <v/>
      </c>
      <c r="AC74" s="10" t="str">
        <f t="shared" si="7"/>
        <v/>
      </c>
      <c r="AD74" s="10" t="str">
        <f t="shared" si="8"/>
        <v/>
      </c>
      <c r="AE74" s="10" t="str">
        <f t="shared" si="9"/>
        <v/>
      </c>
      <c r="AF74" s="10">
        <f t="shared" si="10"/>
        <v>27.5</v>
      </c>
      <c r="AG74" s="10" t="str">
        <f t="shared" si="11"/>
        <v/>
      </c>
      <c r="AH74" s="10" t="str">
        <f t="shared" si="12"/>
        <v/>
      </c>
      <c r="AI74" s="13" t="str">
        <f t="shared" si="13"/>
        <v>56</v>
      </c>
      <c r="AJ74" s="11">
        <f t="shared" si="14"/>
        <v>56</v>
      </c>
    </row>
    <row r="75" spans="1:36" x14ac:dyDescent="0.25">
      <c r="A75" s="1">
        <v>57</v>
      </c>
      <c r="B75" s="4">
        <v>48</v>
      </c>
      <c r="C75" s="9" t="s">
        <v>275</v>
      </c>
      <c r="D75" s="9" t="s">
        <v>87</v>
      </c>
      <c r="E75" s="9" t="s">
        <v>31</v>
      </c>
      <c r="F75" s="9">
        <v>867275026</v>
      </c>
      <c r="G75" s="9" t="s">
        <v>35</v>
      </c>
      <c r="H75" s="27"/>
      <c r="I75" s="6">
        <v>9</v>
      </c>
      <c r="J75" s="6">
        <v>9</v>
      </c>
      <c r="K75" s="9">
        <v>11</v>
      </c>
      <c r="L75" s="7">
        <f t="shared" si="15"/>
        <v>27.5</v>
      </c>
      <c r="M75" s="8" t="str">
        <f>IF(J75=4,RANK(L75,$AA$19:$AA$347,0)+COUNTIF($AA$1:AA74,AA75),"")&amp;IF(J75=5,RANK(L75,$AB$19:$AB$347,0)+COUNTIF($AB$1:AB74,AB75),"")&amp;IF(J75=6,RANK(L75,$AC$19:$AC$347,0)+COUNTIF($AC$1:AC74,AC75),"")&amp;IF(J75=7,RANK(L75,$AD$19:$AD$347,0)+COUNTIF($AD$1:AD74,AD75),"")&amp;IF(J75=8,RANK(L75,$AE$19:$AE$347,0)+COUNTIF($AE$1:AE74,AE75),"")&amp;IF(J75=9,RANK(L75,$AF$19:$AF$347,0)+COUNTIF($AF$1:AF74,AF75),"")&amp;IF(J75=10,RANK(L75,$AG$19:$AG$347,0)+COUNTIF($AG$1:AG74,AG75),"")&amp;IF(J75=11,RANK(L75,$AH$19:$AH$347,0)+COUNTIF($AH$1:AH74,AH75),"")</f>
        <v>57</v>
      </c>
      <c r="N75" s="9" t="s">
        <v>178</v>
      </c>
      <c r="Z75" s="10" t="str">
        <f t="shared" si="4"/>
        <v/>
      </c>
      <c r="AA75" s="10" t="str">
        <f t="shared" si="5"/>
        <v/>
      </c>
      <c r="AB75" s="10" t="str">
        <f t="shared" si="6"/>
        <v/>
      </c>
      <c r="AC75" s="10" t="str">
        <f t="shared" si="7"/>
        <v/>
      </c>
      <c r="AD75" s="10" t="str">
        <f t="shared" si="8"/>
        <v/>
      </c>
      <c r="AE75" s="10" t="str">
        <f t="shared" si="9"/>
        <v/>
      </c>
      <c r="AF75" s="10">
        <f t="shared" si="10"/>
        <v>27.5</v>
      </c>
      <c r="AG75" s="10" t="str">
        <f t="shared" si="11"/>
        <v/>
      </c>
      <c r="AH75" s="10" t="str">
        <f t="shared" si="12"/>
        <v/>
      </c>
      <c r="AI75" s="13" t="str">
        <f t="shared" si="13"/>
        <v>56</v>
      </c>
      <c r="AJ75" s="11">
        <f t="shared" si="14"/>
        <v>56</v>
      </c>
    </row>
    <row r="76" spans="1:36" x14ac:dyDescent="0.25">
      <c r="A76" s="1">
        <v>58</v>
      </c>
      <c r="B76" s="4">
        <v>48</v>
      </c>
      <c r="C76" s="9" t="s">
        <v>481</v>
      </c>
      <c r="D76" s="9" t="s">
        <v>94</v>
      </c>
      <c r="E76" s="9" t="s">
        <v>34</v>
      </c>
      <c r="F76" s="9">
        <v>211602182</v>
      </c>
      <c r="G76" s="9" t="s">
        <v>65</v>
      </c>
      <c r="H76" s="27"/>
      <c r="I76" s="6">
        <v>9</v>
      </c>
      <c r="J76" s="6">
        <v>9</v>
      </c>
      <c r="K76" s="9">
        <v>10</v>
      </c>
      <c r="L76" s="7">
        <f t="shared" si="15"/>
        <v>25</v>
      </c>
      <c r="M76" s="8" t="str">
        <f>IF(J76=4,RANK(L76,$AA$19:$AA$347,0)+COUNTIF($AA$1:AA75,AA76),"")&amp;IF(J76=5,RANK(L76,$AB$19:$AB$347,0)+COUNTIF($AB$1:AB75,AB76),"")&amp;IF(J76=6,RANK(L76,$AC$19:$AC$347,0)+COUNTIF($AC$1:AC75,AC76),"")&amp;IF(J76=7,RANK(L76,$AD$19:$AD$347,0)+COUNTIF($AD$1:AD75,AD76),"")&amp;IF(J76=8,RANK(L76,$AE$19:$AE$347,0)+COUNTIF($AE$1:AE75,AE76),"")&amp;IF(J76=9,RANK(L76,$AF$19:$AF$347,0)+COUNTIF($AF$1:AF75,AF76),"")&amp;IF(J76=10,RANK(L76,$AG$19:$AG$347,0)+COUNTIF($AG$1:AG75,AG76),"")&amp;IF(J76=11,RANK(L76,$AH$19:$AH$347,0)+COUNTIF($AH$1:AH75,AH76),"")</f>
        <v>58</v>
      </c>
      <c r="N76" s="9" t="s">
        <v>178</v>
      </c>
      <c r="Z76" s="10" t="str">
        <f t="shared" si="4"/>
        <v/>
      </c>
      <c r="AA76" s="10" t="str">
        <f t="shared" si="5"/>
        <v/>
      </c>
      <c r="AB76" s="10" t="str">
        <f t="shared" si="6"/>
        <v/>
      </c>
      <c r="AC76" s="10" t="str">
        <f t="shared" si="7"/>
        <v/>
      </c>
      <c r="AD76" s="10" t="str">
        <f t="shared" si="8"/>
        <v/>
      </c>
      <c r="AE76" s="10" t="str">
        <f t="shared" si="9"/>
        <v/>
      </c>
      <c r="AF76" s="10">
        <f t="shared" si="10"/>
        <v>25</v>
      </c>
      <c r="AG76" s="10" t="str">
        <f t="shared" si="11"/>
        <v/>
      </c>
      <c r="AH76" s="10" t="str">
        <f t="shared" si="12"/>
        <v/>
      </c>
      <c r="AI76" s="13" t="str">
        <f t="shared" si="13"/>
        <v>58</v>
      </c>
      <c r="AJ76" s="11">
        <f t="shared" si="14"/>
        <v>58</v>
      </c>
    </row>
    <row r="77" spans="1:36" x14ac:dyDescent="0.25">
      <c r="A77" s="1">
        <v>59</v>
      </c>
      <c r="B77" s="4">
        <v>48</v>
      </c>
      <c r="C77" s="9" t="s">
        <v>482</v>
      </c>
      <c r="D77" s="9" t="s">
        <v>72</v>
      </c>
      <c r="E77" s="9" t="s">
        <v>57</v>
      </c>
      <c r="F77" s="9">
        <v>4098358866</v>
      </c>
      <c r="G77" s="9" t="s">
        <v>65</v>
      </c>
      <c r="H77" s="27"/>
      <c r="I77" s="6">
        <v>9</v>
      </c>
      <c r="J77" s="6">
        <v>9</v>
      </c>
      <c r="K77" s="9">
        <v>10</v>
      </c>
      <c r="L77" s="7">
        <f t="shared" si="15"/>
        <v>25</v>
      </c>
      <c r="M77" s="8" t="str">
        <f>IF(J77=4,RANK(L77,$AA$19:$AA$347,0)+COUNTIF($AA$1:AA76,AA77),"")&amp;IF(J77=5,RANK(L77,$AB$19:$AB$347,0)+COUNTIF($AB$1:AB76,AB77),"")&amp;IF(J77=6,RANK(L77,$AC$19:$AC$347,0)+COUNTIF($AC$1:AC76,AC77),"")&amp;IF(J77=7,RANK(L77,$AD$19:$AD$347,0)+COUNTIF($AD$1:AD76,AD77),"")&amp;IF(J77=8,RANK(L77,$AE$19:$AE$347,0)+COUNTIF($AE$1:AE76,AE77),"")&amp;IF(J77=9,RANK(L77,$AF$19:$AF$347,0)+COUNTIF($AF$1:AF76,AF77),"")&amp;IF(J77=10,RANK(L77,$AG$19:$AG$347,0)+COUNTIF($AG$1:AG76,AG77),"")&amp;IF(J77=11,RANK(L77,$AH$19:$AH$347,0)+COUNTIF($AH$1:AH76,AH77),"")</f>
        <v>59</v>
      </c>
      <c r="N77" s="9" t="s">
        <v>178</v>
      </c>
      <c r="Z77" s="10" t="str">
        <f t="shared" si="4"/>
        <v/>
      </c>
      <c r="AA77" s="10" t="str">
        <f t="shared" si="5"/>
        <v/>
      </c>
      <c r="AB77" s="10" t="str">
        <f t="shared" si="6"/>
        <v/>
      </c>
      <c r="AC77" s="10" t="str">
        <f t="shared" si="7"/>
        <v/>
      </c>
      <c r="AD77" s="10" t="str">
        <f t="shared" si="8"/>
        <v/>
      </c>
      <c r="AE77" s="10" t="str">
        <f t="shared" si="9"/>
        <v/>
      </c>
      <c r="AF77" s="10">
        <f t="shared" si="10"/>
        <v>25</v>
      </c>
      <c r="AG77" s="10" t="str">
        <f t="shared" si="11"/>
        <v/>
      </c>
      <c r="AH77" s="10" t="str">
        <f t="shared" si="12"/>
        <v/>
      </c>
      <c r="AI77" s="13" t="str">
        <f t="shared" si="13"/>
        <v>58</v>
      </c>
      <c r="AJ77" s="11">
        <f t="shared" si="14"/>
        <v>58</v>
      </c>
    </row>
    <row r="78" spans="1:36" x14ac:dyDescent="0.25">
      <c r="A78" s="1">
        <v>60</v>
      </c>
      <c r="B78" s="4">
        <v>48</v>
      </c>
      <c r="C78" s="9" t="s">
        <v>274</v>
      </c>
      <c r="D78" s="9" t="s">
        <v>371</v>
      </c>
      <c r="E78" s="9" t="s">
        <v>41</v>
      </c>
      <c r="F78" s="9">
        <v>4273142748</v>
      </c>
      <c r="G78" s="9" t="s">
        <v>35</v>
      </c>
      <c r="H78" s="27"/>
      <c r="I78" s="6">
        <v>9</v>
      </c>
      <c r="J78" s="6">
        <v>9</v>
      </c>
      <c r="K78" s="9">
        <v>9</v>
      </c>
      <c r="L78" s="7">
        <f t="shared" si="15"/>
        <v>22.5</v>
      </c>
      <c r="M78" s="8" t="str">
        <f>IF(J78=4,RANK(L78,$AA$19:$AA$347,0)+COUNTIF($AA$1:AA77,AA78),"")&amp;IF(J78=5,RANK(L78,$AB$19:$AB$347,0)+COUNTIF($AB$1:AB77,AB78),"")&amp;IF(J78=6,RANK(L78,$AC$19:$AC$347,0)+COUNTIF($AC$1:AC77,AC78),"")&amp;IF(J78=7,RANK(L78,$AD$19:$AD$347,0)+COUNTIF($AD$1:AD77,AD78),"")&amp;IF(J78=8,RANK(L78,$AE$19:$AE$347,0)+COUNTIF($AE$1:AE77,AE78),"")&amp;IF(J78=9,RANK(L78,$AF$19:$AF$347,0)+COUNTIF($AF$1:AF77,AF78),"")&amp;IF(J78=10,RANK(L78,$AG$19:$AG$347,0)+COUNTIF($AG$1:AG77,AG78),"")&amp;IF(J78=11,RANK(L78,$AH$19:$AH$347,0)+COUNTIF($AH$1:AH77,AH78),"")</f>
        <v>60</v>
      </c>
      <c r="N78" s="9" t="s">
        <v>178</v>
      </c>
      <c r="Z78" s="10" t="str">
        <f t="shared" si="4"/>
        <v/>
      </c>
      <c r="AA78" s="10" t="str">
        <f t="shared" si="5"/>
        <v/>
      </c>
      <c r="AB78" s="10" t="str">
        <f t="shared" si="6"/>
        <v/>
      </c>
      <c r="AC78" s="10" t="str">
        <f t="shared" si="7"/>
        <v/>
      </c>
      <c r="AD78" s="10" t="str">
        <f t="shared" si="8"/>
        <v/>
      </c>
      <c r="AE78" s="10" t="str">
        <f t="shared" si="9"/>
        <v/>
      </c>
      <c r="AF78" s="10">
        <f t="shared" si="10"/>
        <v>22.5</v>
      </c>
      <c r="AG78" s="10" t="str">
        <f t="shared" si="11"/>
        <v/>
      </c>
      <c r="AH78" s="10" t="str">
        <f t="shared" si="12"/>
        <v/>
      </c>
      <c r="AI78" s="13" t="str">
        <f t="shared" si="13"/>
        <v>60</v>
      </c>
      <c r="AJ78" s="11">
        <f t="shared" si="14"/>
        <v>60</v>
      </c>
    </row>
    <row r="79" spans="1:36" x14ac:dyDescent="0.25">
      <c r="A79" s="1">
        <v>61</v>
      </c>
      <c r="B79" s="4">
        <v>48</v>
      </c>
      <c r="C79" s="9" t="s">
        <v>483</v>
      </c>
      <c r="D79" s="9" t="s">
        <v>37</v>
      </c>
      <c r="E79" s="9" t="s">
        <v>34</v>
      </c>
      <c r="F79" s="9">
        <v>449601059</v>
      </c>
      <c r="G79" s="9" t="s">
        <v>35</v>
      </c>
      <c r="H79" s="27"/>
      <c r="I79" s="6">
        <v>9</v>
      </c>
      <c r="J79" s="6">
        <v>9</v>
      </c>
      <c r="K79" s="9">
        <v>9</v>
      </c>
      <c r="L79" s="7">
        <f t="shared" si="15"/>
        <v>22.5</v>
      </c>
      <c r="M79" s="8" t="str">
        <f>IF(J79=4,RANK(L79,$AA$19:$AA$347,0)+COUNTIF($AA$1:AA78,AA79),"")&amp;IF(J79=5,RANK(L79,$AB$19:$AB$347,0)+COUNTIF($AB$1:AB78,AB79),"")&amp;IF(J79=6,RANK(L79,$AC$19:$AC$347,0)+COUNTIF($AC$1:AC78,AC79),"")&amp;IF(J79=7,RANK(L79,$AD$19:$AD$347,0)+COUNTIF($AD$1:AD78,AD79),"")&amp;IF(J79=8,RANK(L79,$AE$19:$AE$347,0)+COUNTIF($AE$1:AE78,AE79),"")&amp;IF(J79=9,RANK(L79,$AF$19:$AF$347,0)+COUNTIF($AF$1:AF78,AF79),"")&amp;IF(J79=10,RANK(L79,$AG$19:$AG$347,0)+COUNTIF($AG$1:AG78,AG79),"")&amp;IF(J79=11,RANK(L79,$AH$19:$AH$347,0)+COUNTIF($AH$1:AH78,AH79),"")</f>
        <v>61</v>
      </c>
      <c r="N79" s="9" t="s">
        <v>178</v>
      </c>
      <c r="Z79" s="10" t="str">
        <f t="shared" si="4"/>
        <v/>
      </c>
      <c r="AA79" s="10" t="str">
        <f t="shared" si="5"/>
        <v/>
      </c>
      <c r="AB79" s="10" t="str">
        <f t="shared" si="6"/>
        <v/>
      </c>
      <c r="AC79" s="10" t="str">
        <f t="shared" si="7"/>
        <v/>
      </c>
      <c r="AD79" s="10" t="str">
        <f t="shared" si="8"/>
        <v/>
      </c>
      <c r="AE79" s="10" t="str">
        <f t="shared" si="9"/>
        <v/>
      </c>
      <c r="AF79" s="10">
        <f t="shared" si="10"/>
        <v>22.5</v>
      </c>
      <c r="AG79" s="10" t="str">
        <f t="shared" si="11"/>
        <v/>
      </c>
      <c r="AH79" s="10" t="str">
        <f t="shared" si="12"/>
        <v/>
      </c>
      <c r="AI79" s="13" t="str">
        <f t="shared" si="13"/>
        <v>60</v>
      </c>
      <c r="AJ79" s="11">
        <f t="shared" si="14"/>
        <v>60</v>
      </c>
    </row>
    <row r="80" spans="1:36" x14ac:dyDescent="0.25">
      <c r="A80" s="1">
        <v>62</v>
      </c>
      <c r="B80" s="4">
        <v>48</v>
      </c>
      <c r="C80" s="9" t="s">
        <v>484</v>
      </c>
      <c r="D80" s="9" t="s">
        <v>200</v>
      </c>
      <c r="E80" s="9" t="s">
        <v>230</v>
      </c>
      <c r="F80" s="9">
        <v>2905843269</v>
      </c>
      <c r="G80" s="9" t="s">
        <v>35</v>
      </c>
      <c r="H80" s="27"/>
      <c r="I80" s="6">
        <v>9</v>
      </c>
      <c r="J80" s="6">
        <v>9</v>
      </c>
      <c r="K80" s="9">
        <v>8</v>
      </c>
      <c r="L80" s="7">
        <f t="shared" si="15"/>
        <v>20</v>
      </c>
      <c r="M80" s="8" t="str">
        <f>IF(J80=4,RANK(L80,$AA$19:$AA$347,0)+COUNTIF($AA$1:AA79,AA80),"")&amp;IF(J80=5,RANK(L80,$AB$19:$AB$347,0)+COUNTIF($AB$1:AB79,AB80),"")&amp;IF(J80=6,RANK(L80,$AC$19:$AC$347,0)+COUNTIF($AC$1:AC79,AC80),"")&amp;IF(J80=7,RANK(L80,$AD$19:$AD$347,0)+COUNTIF($AD$1:AD79,AD80),"")&amp;IF(J80=8,RANK(L80,$AE$19:$AE$347,0)+COUNTIF($AE$1:AE79,AE80),"")&amp;IF(J80=9,RANK(L80,$AF$19:$AF$347,0)+COUNTIF($AF$1:AF79,AF80),"")&amp;IF(J80=10,RANK(L80,$AG$19:$AG$347,0)+COUNTIF($AG$1:AG79,AG80),"")&amp;IF(J80=11,RANK(L80,$AH$19:$AH$347,0)+COUNTIF($AH$1:AH79,AH80),"")</f>
        <v>62</v>
      </c>
      <c r="N80" s="9" t="s">
        <v>178</v>
      </c>
      <c r="Z80" s="10" t="str">
        <f t="shared" si="4"/>
        <v/>
      </c>
      <c r="AA80" s="10" t="str">
        <f t="shared" si="5"/>
        <v/>
      </c>
      <c r="AB80" s="10" t="str">
        <f t="shared" si="6"/>
        <v/>
      </c>
      <c r="AC80" s="10" t="str">
        <f t="shared" si="7"/>
        <v/>
      </c>
      <c r="AD80" s="10" t="str">
        <f t="shared" si="8"/>
        <v/>
      </c>
      <c r="AE80" s="10" t="str">
        <f t="shared" si="9"/>
        <v/>
      </c>
      <c r="AF80" s="10">
        <f t="shared" si="10"/>
        <v>20</v>
      </c>
      <c r="AG80" s="10" t="str">
        <f t="shared" si="11"/>
        <v/>
      </c>
      <c r="AH80" s="10" t="str">
        <f t="shared" si="12"/>
        <v/>
      </c>
      <c r="AI80" s="13" t="str">
        <f t="shared" si="13"/>
        <v>62</v>
      </c>
      <c r="AJ80" s="11">
        <f t="shared" si="14"/>
        <v>62</v>
      </c>
    </row>
    <row r="81" spans="1:36" x14ac:dyDescent="0.25">
      <c r="A81" s="1">
        <v>63</v>
      </c>
      <c r="B81" s="4">
        <v>48</v>
      </c>
      <c r="C81" s="9" t="s">
        <v>485</v>
      </c>
      <c r="D81" s="9" t="s">
        <v>200</v>
      </c>
      <c r="E81" s="9" t="s">
        <v>54</v>
      </c>
      <c r="F81" s="9">
        <v>195888279</v>
      </c>
      <c r="G81" s="9" t="s">
        <v>158</v>
      </c>
      <c r="H81" s="27"/>
      <c r="I81" s="6">
        <v>9</v>
      </c>
      <c r="J81" s="6">
        <v>9</v>
      </c>
      <c r="K81" s="27"/>
      <c r="L81" s="7">
        <f t="shared" si="15"/>
        <v>0</v>
      </c>
      <c r="M81" s="8" t="str">
        <f>IF(J81=4,RANK(L81,$AA$19:$AA$347,0)+COUNTIF($AA$1:AA80,AA81),"")&amp;IF(J81=5,RANK(L81,$AB$19:$AB$347,0)+COUNTIF($AB$1:AB80,AB81),"")&amp;IF(J81=6,RANK(L81,$AC$19:$AC$347,0)+COUNTIF($AC$1:AC80,AC81),"")&amp;IF(J81=7,RANK(L81,$AD$19:$AD$347,0)+COUNTIF($AD$1:AD80,AD81),"")&amp;IF(J81=8,RANK(L81,$AE$19:$AE$347,0)+COUNTIF($AE$1:AE80,AE81),"")&amp;IF(J81=9,RANK(L81,$AF$19:$AF$347,0)+COUNTIF($AF$1:AF80,AF81),"")&amp;IF(J81=10,RANK(L81,$AG$19:$AG$347,0)+COUNTIF($AG$1:AG80,AG81),"")&amp;IF(J81=11,RANK(L81,$AH$19:$AH$347,0)+COUNTIF($AH$1:AH80,AH81),"")</f>
        <v>63</v>
      </c>
      <c r="N81" s="9" t="s">
        <v>179</v>
      </c>
      <c r="Z81" s="10" t="str">
        <f t="shared" si="4"/>
        <v/>
      </c>
      <c r="AA81" s="10" t="str">
        <f t="shared" si="5"/>
        <v/>
      </c>
      <c r="AB81" s="10" t="str">
        <f t="shared" si="6"/>
        <v/>
      </c>
      <c r="AC81" s="10" t="str">
        <f t="shared" si="7"/>
        <v/>
      </c>
      <c r="AD81" s="10" t="str">
        <f t="shared" si="8"/>
        <v/>
      </c>
      <c r="AE81" s="10" t="str">
        <f t="shared" si="9"/>
        <v/>
      </c>
      <c r="AF81" s="10">
        <f t="shared" si="10"/>
        <v>0</v>
      </c>
      <c r="AG81" s="10" t="str">
        <f t="shared" si="11"/>
        <v/>
      </c>
      <c r="AH81" s="10" t="str">
        <f t="shared" si="12"/>
        <v/>
      </c>
      <c r="AI81" s="13" t="str">
        <f t="shared" si="13"/>
        <v>63</v>
      </c>
      <c r="AJ81" s="11">
        <f t="shared" si="14"/>
        <v>63</v>
      </c>
    </row>
    <row r="82" spans="1:36" x14ac:dyDescent="0.25">
      <c r="A82" s="1">
        <v>64</v>
      </c>
      <c r="B82" s="4">
        <v>48</v>
      </c>
      <c r="C82" s="9" t="s">
        <v>486</v>
      </c>
      <c r="D82" s="9" t="s">
        <v>125</v>
      </c>
      <c r="E82" s="9" t="s">
        <v>104</v>
      </c>
      <c r="F82" s="9">
        <v>3964029280</v>
      </c>
      <c r="G82" s="9" t="s">
        <v>316</v>
      </c>
      <c r="H82" s="27"/>
      <c r="I82" s="6">
        <v>9</v>
      </c>
      <c r="J82" s="6">
        <v>9</v>
      </c>
      <c r="K82" s="27"/>
      <c r="L82" s="7">
        <f t="shared" si="15"/>
        <v>0</v>
      </c>
      <c r="M82" s="8" t="str">
        <f>IF(J82=4,RANK(L82,$AA$19:$AA$347,0)+COUNTIF($AA$1:AA81,AA82),"")&amp;IF(J82=5,RANK(L82,$AB$19:$AB$347,0)+COUNTIF($AB$1:AB81,AB82),"")&amp;IF(J82=6,RANK(L82,$AC$19:$AC$347,0)+COUNTIF($AC$1:AC81,AC82),"")&amp;IF(J82=7,RANK(L82,$AD$19:$AD$347,0)+COUNTIF($AD$1:AD81,AD82),"")&amp;IF(J82=8,RANK(L82,$AE$19:$AE$347,0)+COUNTIF($AE$1:AE81,AE82),"")&amp;IF(J82=9,RANK(L82,$AF$19:$AF$347,0)+COUNTIF($AF$1:AF81,AF82),"")&amp;IF(J82=10,RANK(L82,$AG$19:$AG$347,0)+COUNTIF($AG$1:AG81,AG82),"")&amp;IF(J82=11,RANK(L82,$AH$19:$AH$347,0)+COUNTIF($AH$1:AH81,AH82),"")</f>
        <v>64</v>
      </c>
      <c r="N82" s="9" t="s">
        <v>179</v>
      </c>
      <c r="Z82" s="10" t="str">
        <f t="shared" si="4"/>
        <v/>
      </c>
      <c r="AA82" s="10" t="str">
        <f t="shared" si="5"/>
        <v/>
      </c>
      <c r="AB82" s="10" t="str">
        <f t="shared" si="6"/>
        <v/>
      </c>
      <c r="AC82" s="10" t="str">
        <f t="shared" si="7"/>
        <v/>
      </c>
      <c r="AD82" s="10" t="str">
        <f t="shared" si="8"/>
        <v/>
      </c>
      <c r="AE82" s="10" t="str">
        <f t="shared" si="9"/>
        <v/>
      </c>
      <c r="AF82" s="10">
        <f t="shared" si="10"/>
        <v>0</v>
      </c>
      <c r="AG82" s="10" t="str">
        <f t="shared" si="11"/>
        <v/>
      </c>
      <c r="AH82" s="10" t="str">
        <f t="shared" si="12"/>
        <v/>
      </c>
      <c r="AI82" s="13" t="str">
        <f t="shared" si="13"/>
        <v>63</v>
      </c>
      <c r="AJ82" s="11">
        <f t="shared" si="14"/>
        <v>63</v>
      </c>
    </row>
    <row r="83" spans="1:36" x14ac:dyDescent="0.25">
      <c r="A83" s="1">
        <v>65</v>
      </c>
      <c r="B83" s="4">
        <v>48</v>
      </c>
      <c r="C83" s="9" t="s">
        <v>487</v>
      </c>
      <c r="D83" s="9" t="s">
        <v>43</v>
      </c>
      <c r="E83" s="9" t="s">
        <v>27</v>
      </c>
      <c r="F83" s="9">
        <v>1823707574</v>
      </c>
      <c r="G83" s="9" t="s">
        <v>316</v>
      </c>
      <c r="H83" s="27"/>
      <c r="I83" s="6">
        <v>9</v>
      </c>
      <c r="J83" s="6">
        <v>9</v>
      </c>
      <c r="K83" s="27"/>
      <c r="L83" s="7">
        <f t="shared" si="15"/>
        <v>0</v>
      </c>
      <c r="M83" s="8" t="str">
        <f>IF(J83=4,RANK(L83,$AA$19:$AA$347,0)+COUNTIF($AA$1:AA82,AA83),"")&amp;IF(J83=5,RANK(L83,$AB$19:$AB$347,0)+COUNTIF($AB$1:AB82,AB83),"")&amp;IF(J83=6,RANK(L83,$AC$19:$AC$347,0)+COUNTIF($AC$1:AC82,AC83),"")&amp;IF(J83=7,RANK(L83,$AD$19:$AD$347,0)+COUNTIF($AD$1:AD82,AD83),"")&amp;IF(J83=8,RANK(L83,$AE$19:$AE$347,0)+COUNTIF($AE$1:AE82,AE83),"")&amp;IF(J83=9,RANK(L83,$AF$19:$AF$347,0)+COUNTIF($AF$1:AF82,AF83),"")&amp;IF(J83=10,RANK(L83,$AG$19:$AG$347,0)+COUNTIF($AG$1:AG82,AG83),"")&amp;IF(J83=11,RANK(L83,$AH$19:$AH$347,0)+COUNTIF($AH$1:AH82,AH83),"")</f>
        <v>65</v>
      </c>
      <c r="N83" s="9" t="s">
        <v>179</v>
      </c>
      <c r="Z83" s="10" t="str">
        <f t="shared" si="4"/>
        <v/>
      </c>
      <c r="AA83" s="10" t="str">
        <f t="shared" si="5"/>
        <v/>
      </c>
      <c r="AB83" s="10" t="str">
        <f t="shared" si="6"/>
        <v/>
      </c>
      <c r="AC83" s="10" t="str">
        <f t="shared" si="7"/>
        <v/>
      </c>
      <c r="AD83" s="10" t="str">
        <f t="shared" si="8"/>
        <v/>
      </c>
      <c r="AE83" s="10" t="str">
        <f t="shared" si="9"/>
        <v/>
      </c>
      <c r="AF83" s="10">
        <f t="shared" si="10"/>
        <v>0</v>
      </c>
      <c r="AG83" s="10" t="str">
        <f t="shared" si="11"/>
        <v/>
      </c>
      <c r="AH83" s="10" t="str">
        <f t="shared" si="12"/>
        <v/>
      </c>
      <c r="AI83" s="13" t="str">
        <f t="shared" si="13"/>
        <v>63</v>
      </c>
      <c r="AJ83" s="11">
        <f t="shared" si="14"/>
        <v>63</v>
      </c>
    </row>
    <row r="84" spans="1:36" x14ac:dyDescent="0.25">
      <c r="A84" s="1">
        <v>66</v>
      </c>
      <c r="B84" s="4">
        <v>48</v>
      </c>
      <c r="C84" s="9" t="s">
        <v>488</v>
      </c>
      <c r="D84" s="9" t="s">
        <v>200</v>
      </c>
      <c r="E84" s="9" t="s">
        <v>143</v>
      </c>
      <c r="F84" s="9">
        <v>3314560467</v>
      </c>
      <c r="G84" s="9" t="s">
        <v>158</v>
      </c>
      <c r="H84" s="27"/>
      <c r="I84" s="6">
        <v>9</v>
      </c>
      <c r="J84" s="6">
        <v>9</v>
      </c>
      <c r="K84" s="27"/>
      <c r="L84" s="7">
        <f t="shared" si="15"/>
        <v>0</v>
      </c>
      <c r="M84" s="8" t="str">
        <f>IF(J84=4,RANK(L84,$AA$19:$AA$347,0)+COUNTIF($AA$1:AA83,AA84),"")&amp;IF(J84=5,RANK(L84,$AB$19:$AB$347,0)+COUNTIF($AB$1:AB83,AB84),"")&amp;IF(J84=6,RANK(L84,$AC$19:$AC$347,0)+COUNTIF($AC$1:AC83,AC84),"")&amp;IF(J84=7,RANK(L84,$AD$19:$AD$347,0)+COUNTIF($AD$1:AD83,AD84),"")&amp;IF(J84=8,RANK(L84,$AE$19:$AE$347,0)+COUNTIF($AE$1:AE83,AE84),"")&amp;IF(J84=9,RANK(L84,$AF$19:$AF$347,0)+COUNTIF($AF$1:AF83,AF84),"")&amp;IF(J84=10,RANK(L84,$AG$19:$AG$347,0)+COUNTIF($AG$1:AG83,AG84),"")&amp;IF(J84=11,RANK(L84,$AH$19:$AH$347,0)+COUNTIF($AH$1:AH83,AH84),"")</f>
        <v>66</v>
      </c>
      <c r="N84" s="9" t="s">
        <v>179</v>
      </c>
      <c r="Z84" s="10" t="str">
        <f t="shared" ref="Z84:Z97" si="16">IF(N84="победитель",1+J84,IF(N84="призер",100+J84,""))</f>
        <v/>
      </c>
      <c r="AA84" s="10" t="str">
        <f t="shared" ref="AA84:AA97" si="17">IF(J84=4,L84,"")</f>
        <v/>
      </c>
      <c r="AB84" s="10" t="str">
        <f t="shared" ref="AB84:AB97" si="18">IF(J84=5,L84,"")</f>
        <v/>
      </c>
      <c r="AC84" s="10" t="str">
        <f t="shared" ref="AC84:AC97" si="19">IF(J84=6,L84,"")</f>
        <v/>
      </c>
      <c r="AD84" s="10" t="str">
        <f t="shared" ref="AD84:AD97" si="20">IF(J84=7,L84,"")</f>
        <v/>
      </c>
      <c r="AE84" s="10" t="str">
        <f t="shared" ref="AE84:AE97" si="21">IF(J84=8,L84,"")</f>
        <v/>
      </c>
      <c r="AF84" s="10">
        <f t="shared" ref="AF84:AF97" si="22">IF(J84=9,L84,"")</f>
        <v>0</v>
      </c>
      <c r="AG84" s="10" t="str">
        <f t="shared" ref="AG84:AG97" si="23">IF(J84=10,L84,"")</f>
        <v/>
      </c>
      <c r="AH84" s="10" t="str">
        <f t="shared" ref="AH84:AH97" si="24">IF(J84=11,L84,"")</f>
        <v/>
      </c>
      <c r="AI84" s="13" t="str">
        <f t="shared" ref="AI84:AI97" si="25">IF(J84=4,RANK(L84,$AA$19:$AA$347,0),"")&amp;IF(J84=5,RANK(L84,$AB$19:$AB$347,0),"")&amp;IF(J84=6,RANK(L84,$AC$19:$AC$347,0),"")&amp;IF(J84=7,RANK(L84,$AD$19:$AD$347,0),"")&amp;IF(J84=8,RANK(L84,$AE$19:$AE$347,0),"")&amp;IF(J84=9,RANK(L84,$AF$19:$AF$347,0),"")&amp;IF(J84=10,RANK(L84,$AG$19:$AG$347,0),"")&amp;IF(J84=11,RANK(L84,$AH$19:$AH$347,0),"")</f>
        <v>63</v>
      </c>
      <c r="AJ84" s="11">
        <f t="shared" ref="AJ84:AJ97" si="26">AI84+1-1</f>
        <v>63</v>
      </c>
    </row>
    <row r="85" spans="1:36" x14ac:dyDescent="0.25">
      <c r="A85" s="1">
        <v>67</v>
      </c>
      <c r="B85" s="4">
        <v>48</v>
      </c>
      <c r="C85" s="9" t="s">
        <v>488</v>
      </c>
      <c r="D85" s="9" t="s">
        <v>74</v>
      </c>
      <c r="E85" s="9" t="s">
        <v>143</v>
      </c>
      <c r="F85" s="9">
        <v>4183670566</v>
      </c>
      <c r="G85" s="9" t="s">
        <v>158</v>
      </c>
      <c r="H85" s="27"/>
      <c r="I85" s="6">
        <v>9</v>
      </c>
      <c r="J85" s="6">
        <v>9</v>
      </c>
      <c r="K85" s="27"/>
      <c r="L85" s="7">
        <f t="shared" ref="L85:L97" si="27">K85*100/(IF(J85=$A$8,$H$8,IF(J85=$A$9,$H$9,IF(J85=$A$10,$H$10,IF(J85=$A$11,$H$11,IF(J85=$A$12,$H$12,IF(J85=$A$13,$H$13,IF(J85=$A$14,$H$14,$H$15))))))))</f>
        <v>0</v>
      </c>
      <c r="M85" s="8" t="str">
        <f>IF(J85=4,RANK(L85,$AA$19:$AA$347,0)+COUNTIF($AA$1:AA84,AA85),"")&amp;IF(J85=5,RANK(L85,$AB$19:$AB$347,0)+COUNTIF($AB$1:AB84,AB85),"")&amp;IF(J85=6,RANK(L85,$AC$19:$AC$347,0)+COUNTIF($AC$1:AC84,AC85),"")&amp;IF(J85=7,RANK(L85,$AD$19:$AD$347,0)+COUNTIF($AD$1:AD84,AD85),"")&amp;IF(J85=8,RANK(L85,$AE$19:$AE$347,0)+COUNTIF($AE$1:AE84,AE85),"")&amp;IF(J85=9,RANK(L85,$AF$19:$AF$347,0)+COUNTIF($AF$1:AF84,AF85),"")&amp;IF(J85=10,RANK(L85,$AG$19:$AG$347,0)+COUNTIF($AG$1:AG84,AG85),"")&amp;IF(J85=11,RANK(L85,$AH$19:$AH$347,0)+COUNTIF($AH$1:AH84,AH85),"")</f>
        <v>67</v>
      </c>
      <c r="N85" s="9" t="s">
        <v>179</v>
      </c>
      <c r="Z85" s="10" t="str">
        <f t="shared" si="16"/>
        <v/>
      </c>
      <c r="AA85" s="10" t="str">
        <f t="shared" si="17"/>
        <v/>
      </c>
      <c r="AB85" s="10" t="str">
        <f t="shared" si="18"/>
        <v/>
      </c>
      <c r="AC85" s="10" t="str">
        <f t="shared" si="19"/>
        <v/>
      </c>
      <c r="AD85" s="10" t="str">
        <f t="shared" si="20"/>
        <v/>
      </c>
      <c r="AE85" s="10" t="str">
        <f t="shared" si="21"/>
        <v/>
      </c>
      <c r="AF85" s="10">
        <f t="shared" si="22"/>
        <v>0</v>
      </c>
      <c r="AG85" s="10" t="str">
        <f t="shared" si="23"/>
        <v/>
      </c>
      <c r="AH85" s="10" t="str">
        <f t="shared" si="24"/>
        <v/>
      </c>
      <c r="AI85" s="13" t="str">
        <f t="shared" si="25"/>
        <v>63</v>
      </c>
      <c r="AJ85" s="11">
        <f t="shared" si="26"/>
        <v>63</v>
      </c>
    </row>
    <row r="86" spans="1:36" x14ac:dyDescent="0.25">
      <c r="A86" s="1">
        <v>68</v>
      </c>
      <c r="B86" s="4">
        <v>48</v>
      </c>
      <c r="C86" s="9" t="s">
        <v>489</v>
      </c>
      <c r="D86" s="9" t="s">
        <v>322</v>
      </c>
      <c r="E86" s="9" t="s">
        <v>143</v>
      </c>
      <c r="F86" s="9">
        <v>2408624806</v>
      </c>
      <c r="G86" s="9" t="s">
        <v>158</v>
      </c>
      <c r="H86" s="27"/>
      <c r="I86" s="6">
        <v>9</v>
      </c>
      <c r="J86" s="6">
        <v>9</v>
      </c>
      <c r="K86" s="27"/>
      <c r="L86" s="7">
        <f t="shared" si="27"/>
        <v>0</v>
      </c>
      <c r="M86" s="8" t="str">
        <f>IF(J86=4,RANK(L86,$AA$19:$AA$347,0)+COUNTIF($AA$1:AA85,AA86),"")&amp;IF(J86=5,RANK(L86,$AB$19:$AB$347,0)+COUNTIF($AB$1:AB85,AB86),"")&amp;IF(J86=6,RANK(L86,$AC$19:$AC$347,0)+COUNTIF($AC$1:AC85,AC86),"")&amp;IF(J86=7,RANK(L86,$AD$19:$AD$347,0)+COUNTIF($AD$1:AD85,AD86),"")&amp;IF(J86=8,RANK(L86,$AE$19:$AE$347,0)+COUNTIF($AE$1:AE85,AE86),"")&amp;IF(J86=9,RANK(L86,$AF$19:$AF$347,0)+COUNTIF($AF$1:AF85,AF86),"")&amp;IF(J86=10,RANK(L86,$AG$19:$AG$347,0)+COUNTIF($AG$1:AG85,AG86),"")&amp;IF(J86=11,RANK(L86,$AH$19:$AH$347,0)+COUNTIF($AH$1:AH85,AH86),"")</f>
        <v>68</v>
      </c>
      <c r="N86" s="9" t="s">
        <v>179</v>
      </c>
      <c r="Z86" s="10" t="str">
        <f t="shared" si="16"/>
        <v/>
      </c>
      <c r="AA86" s="10" t="str">
        <f t="shared" si="17"/>
        <v/>
      </c>
      <c r="AB86" s="10" t="str">
        <f t="shared" si="18"/>
        <v/>
      </c>
      <c r="AC86" s="10" t="str">
        <f t="shared" si="19"/>
        <v/>
      </c>
      <c r="AD86" s="10" t="str">
        <f t="shared" si="20"/>
        <v/>
      </c>
      <c r="AE86" s="10" t="str">
        <f t="shared" si="21"/>
        <v/>
      </c>
      <c r="AF86" s="10">
        <f t="shared" si="22"/>
        <v>0</v>
      </c>
      <c r="AG86" s="10" t="str">
        <f t="shared" si="23"/>
        <v/>
      </c>
      <c r="AH86" s="10" t="str">
        <f t="shared" si="24"/>
        <v/>
      </c>
      <c r="AI86" s="13" t="str">
        <f t="shared" si="25"/>
        <v>63</v>
      </c>
      <c r="AJ86" s="11">
        <f t="shared" si="26"/>
        <v>63</v>
      </c>
    </row>
    <row r="87" spans="1:36" x14ac:dyDescent="0.25">
      <c r="A87" s="1">
        <v>69</v>
      </c>
      <c r="B87" s="4">
        <v>48</v>
      </c>
      <c r="C87" s="9" t="s">
        <v>490</v>
      </c>
      <c r="D87" s="9" t="s">
        <v>43</v>
      </c>
      <c r="E87" s="9" t="s">
        <v>27</v>
      </c>
      <c r="F87" s="9">
        <v>4133645680</v>
      </c>
      <c r="G87" s="9" t="s">
        <v>158</v>
      </c>
      <c r="H87" s="27"/>
      <c r="I87" s="6">
        <v>9</v>
      </c>
      <c r="J87" s="6">
        <v>9</v>
      </c>
      <c r="K87" s="27"/>
      <c r="L87" s="7">
        <f t="shared" si="27"/>
        <v>0</v>
      </c>
      <c r="M87" s="8" t="str">
        <f>IF(J87=4,RANK(L87,$AA$19:$AA$347,0)+COUNTIF($AA$1:AA86,AA87),"")&amp;IF(J87=5,RANK(L87,$AB$19:$AB$347,0)+COUNTIF($AB$1:AB86,AB87),"")&amp;IF(J87=6,RANK(L87,$AC$19:$AC$347,0)+COUNTIF($AC$1:AC86,AC87),"")&amp;IF(J87=7,RANK(L87,$AD$19:$AD$347,0)+COUNTIF($AD$1:AD86,AD87),"")&amp;IF(J87=8,RANK(L87,$AE$19:$AE$347,0)+COUNTIF($AE$1:AE86,AE87),"")&amp;IF(J87=9,RANK(L87,$AF$19:$AF$347,0)+COUNTIF($AF$1:AF86,AF87),"")&amp;IF(J87=10,RANK(L87,$AG$19:$AG$347,0)+COUNTIF($AG$1:AG86,AG87),"")&amp;IF(J87=11,RANK(L87,$AH$19:$AH$347,0)+COUNTIF($AH$1:AH86,AH87),"")</f>
        <v>69</v>
      </c>
      <c r="N87" s="9" t="s">
        <v>179</v>
      </c>
      <c r="Z87" s="10" t="str">
        <f t="shared" si="16"/>
        <v/>
      </c>
      <c r="AA87" s="10" t="str">
        <f t="shared" si="17"/>
        <v/>
      </c>
      <c r="AB87" s="10" t="str">
        <f t="shared" si="18"/>
        <v/>
      </c>
      <c r="AC87" s="10" t="str">
        <f t="shared" si="19"/>
        <v/>
      </c>
      <c r="AD87" s="10" t="str">
        <f t="shared" si="20"/>
        <v/>
      </c>
      <c r="AE87" s="10" t="str">
        <f t="shared" si="21"/>
        <v/>
      </c>
      <c r="AF87" s="10">
        <f t="shared" si="22"/>
        <v>0</v>
      </c>
      <c r="AG87" s="10" t="str">
        <f t="shared" si="23"/>
        <v/>
      </c>
      <c r="AH87" s="10" t="str">
        <f t="shared" si="24"/>
        <v/>
      </c>
      <c r="AI87" s="13" t="str">
        <f t="shared" si="25"/>
        <v>63</v>
      </c>
      <c r="AJ87" s="11">
        <f t="shared" si="26"/>
        <v>63</v>
      </c>
    </row>
    <row r="88" spans="1:36" x14ac:dyDescent="0.25">
      <c r="A88" s="1">
        <v>70</v>
      </c>
      <c r="B88" s="4">
        <v>48</v>
      </c>
      <c r="C88" s="9" t="s">
        <v>225</v>
      </c>
      <c r="D88" s="9" t="s">
        <v>69</v>
      </c>
      <c r="E88" s="9" t="s">
        <v>31</v>
      </c>
      <c r="F88" s="9">
        <v>1845814631</v>
      </c>
      <c r="G88" s="9" t="s">
        <v>158</v>
      </c>
      <c r="H88" s="27"/>
      <c r="I88" s="6">
        <v>9</v>
      </c>
      <c r="J88" s="6">
        <v>9</v>
      </c>
      <c r="K88" s="27"/>
      <c r="L88" s="7">
        <f t="shared" si="27"/>
        <v>0</v>
      </c>
      <c r="M88" s="8" t="str">
        <f>IF(J88=4,RANK(L88,$AA$19:$AA$347,0)+COUNTIF($AA$1:AA87,AA88),"")&amp;IF(J88=5,RANK(L88,$AB$19:$AB$347,0)+COUNTIF($AB$1:AB87,AB88),"")&amp;IF(J88=6,RANK(L88,$AC$19:$AC$347,0)+COUNTIF($AC$1:AC87,AC88),"")&amp;IF(J88=7,RANK(L88,$AD$19:$AD$347,0)+COUNTIF($AD$1:AD87,AD88),"")&amp;IF(J88=8,RANK(L88,$AE$19:$AE$347,0)+COUNTIF($AE$1:AE87,AE88),"")&amp;IF(J88=9,RANK(L88,$AF$19:$AF$347,0)+COUNTIF($AF$1:AF87,AF88),"")&amp;IF(J88=10,RANK(L88,$AG$19:$AG$347,0)+COUNTIF($AG$1:AG87,AG88),"")&amp;IF(J88=11,RANK(L88,$AH$19:$AH$347,0)+COUNTIF($AH$1:AH87,AH88),"")</f>
        <v>70</v>
      </c>
      <c r="N88" s="9" t="s">
        <v>179</v>
      </c>
      <c r="Z88" s="10" t="str">
        <f t="shared" si="16"/>
        <v/>
      </c>
      <c r="AA88" s="10" t="str">
        <f t="shared" si="17"/>
        <v/>
      </c>
      <c r="AB88" s="10" t="str">
        <f t="shared" si="18"/>
        <v/>
      </c>
      <c r="AC88" s="10" t="str">
        <f t="shared" si="19"/>
        <v/>
      </c>
      <c r="AD88" s="10" t="str">
        <f t="shared" si="20"/>
        <v/>
      </c>
      <c r="AE88" s="10" t="str">
        <f t="shared" si="21"/>
        <v/>
      </c>
      <c r="AF88" s="10">
        <f t="shared" si="22"/>
        <v>0</v>
      </c>
      <c r="AG88" s="10" t="str">
        <f t="shared" si="23"/>
        <v/>
      </c>
      <c r="AH88" s="10" t="str">
        <f t="shared" si="24"/>
        <v/>
      </c>
      <c r="AI88" s="13" t="str">
        <f t="shared" si="25"/>
        <v>63</v>
      </c>
      <c r="AJ88" s="11">
        <f t="shared" si="26"/>
        <v>63</v>
      </c>
    </row>
    <row r="89" spans="1:36" x14ac:dyDescent="0.25">
      <c r="A89" s="1">
        <v>71</v>
      </c>
      <c r="B89" s="4">
        <v>48</v>
      </c>
      <c r="C89" s="9" t="s">
        <v>491</v>
      </c>
      <c r="D89" s="9" t="s">
        <v>200</v>
      </c>
      <c r="E89" s="9" t="s">
        <v>90</v>
      </c>
      <c r="F89" s="9">
        <v>4147148491</v>
      </c>
      <c r="G89" s="9" t="s">
        <v>158</v>
      </c>
      <c r="H89" s="27"/>
      <c r="I89" s="6">
        <v>9</v>
      </c>
      <c r="J89" s="6">
        <v>9</v>
      </c>
      <c r="K89" s="27"/>
      <c r="L89" s="7">
        <f t="shared" si="27"/>
        <v>0</v>
      </c>
      <c r="M89" s="8" t="str">
        <f>IF(J89=4,RANK(L89,$AA$19:$AA$347,0)+COUNTIF($AA$1:AA88,AA89),"")&amp;IF(J89=5,RANK(L89,$AB$19:$AB$347,0)+COUNTIF($AB$1:AB88,AB89),"")&amp;IF(J89=6,RANK(L89,$AC$19:$AC$347,0)+COUNTIF($AC$1:AC88,AC89),"")&amp;IF(J89=7,RANK(L89,$AD$19:$AD$347,0)+COUNTIF($AD$1:AD88,AD89),"")&amp;IF(J89=8,RANK(L89,$AE$19:$AE$347,0)+COUNTIF($AE$1:AE88,AE89),"")&amp;IF(J89=9,RANK(L89,$AF$19:$AF$347,0)+COUNTIF($AF$1:AF88,AF89),"")&amp;IF(J89=10,RANK(L89,$AG$19:$AG$347,0)+COUNTIF($AG$1:AG88,AG89),"")&amp;IF(J89=11,RANK(L89,$AH$19:$AH$347,0)+COUNTIF($AH$1:AH88,AH89),"")</f>
        <v>71</v>
      </c>
      <c r="N89" s="9" t="s">
        <v>179</v>
      </c>
      <c r="Z89" s="10" t="str">
        <f t="shared" si="16"/>
        <v/>
      </c>
      <c r="AA89" s="10" t="str">
        <f t="shared" si="17"/>
        <v/>
      </c>
      <c r="AB89" s="10" t="str">
        <f t="shared" si="18"/>
        <v/>
      </c>
      <c r="AC89" s="10" t="str">
        <f t="shared" si="19"/>
        <v/>
      </c>
      <c r="AD89" s="10" t="str">
        <f t="shared" si="20"/>
        <v/>
      </c>
      <c r="AE89" s="10" t="str">
        <f t="shared" si="21"/>
        <v/>
      </c>
      <c r="AF89" s="10">
        <f t="shared" si="22"/>
        <v>0</v>
      </c>
      <c r="AG89" s="10" t="str">
        <f t="shared" si="23"/>
        <v/>
      </c>
      <c r="AH89" s="10" t="str">
        <f t="shared" si="24"/>
        <v/>
      </c>
      <c r="AI89" s="13" t="str">
        <f t="shared" si="25"/>
        <v>63</v>
      </c>
      <c r="AJ89" s="11">
        <f t="shared" si="26"/>
        <v>63</v>
      </c>
    </row>
    <row r="90" spans="1:36" x14ac:dyDescent="0.25">
      <c r="A90" s="1">
        <v>72</v>
      </c>
      <c r="B90" s="4">
        <v>48</v>
      </c>
      <c r="C90" s="9" t="s">
        <v>155</v>
      </c>
      <c r="D90" s="9" t="s">
        <v>69</v>
      </c>
      <c r="E90" s="9" t="s">
        <v>268</v>
      </c>
      <c r="F90" s="9">
        <v>1439078232</v>
      </c>
      <c r="G90" s="9" t="s">
        <v>158</v>
      </c>
      <c r="H90" s="27"/>
      <c r="I90" s="6">
        <v>9</v>
      </c>
      <c r="J90" s="6">
        <v>9</v>
      </c>
      <c r="K90" s="27"/>
      <c r="L90" s="7">
        <f t="shared" si="27"/>
        <v>0</v>
      </c>
      <c r="M90" s="8" t="str">
        <f>IF(J90=4,RANK(L90,$AA$19:$AA$347,0)+COUNTIF($AA$1:AA89,AA90),"")&amp;IF(J90=5,RANK(L90,$AB$19:$AB$347,0)+COUNTIF($AB$1:AB89,AB90),"")&amp;IF(J90=6,RANK(L90,$AC$19:$AC$347,0)+COUNTIF($AC$1:AC89,AC90),"")&amp;IF(J90=7,RANK(L90,$AD$19:$AD$347,0)+COUNTIF($AD$1:AD89,AD90),"")&amp;IF(J90=8,RANK(L90,$AE$19:$AE$347,0)+COUNTIF($AE$1:AE89,AE90),"")&amp;IF(J90=9,RANK(L90,$AF$19:$AF$347,0)+COUNTIF($AF$1:AF89,AF90),"")&amp;IF(J90=10,RANK(L90,$AG$19:$AG$347,0)+COUNTIF($AG$1:AG89,AG90),"")&amp;IF(J90=11,RANK(L90,$AH$19:$AH$347,0)+COUNTIF($AH$1:AH89,AH90),"")</f>
        <v>72</v>
      </c>
      <c r="N90" s="9" t="s">
        <v>179</v>
      </c>
      <c r="Z90" s="10" t="str">
        <f t="shared" si="16"/>
        <v/>
      </c>
      <c r="AA90" s="10" t="str">
        <f t="shared" si="17"/>
        <v/>
      </c>
      <c r="AB90" s="10" t="str">
        <f t="shared" si="18"/>
        <v/>
      </c>
      <c r="AC90" s="10" t="str">
        <f t="shared" si="19"/>
        <v/>
      </c>
      <c r="AD90" s="10" t="str">
        <f t="shared" si="20"/>
        <v/>
      </c>
      <c r="AE90" s="10" t="str">
        <f t="shared" si="21"/>
        <v/>
      </c>
      <c r="AF90" s="10">
        <f t="shared" si="22"/>
        <v>0</v>
      </c>
      <c r="AG90" s="10" t="str">
        <f t="shared" si="23"/>
        <v/>
      </c>
      <c r="AH90" s="10" t="str">
        <f t="shared" si="24"/>
        <v/>
      </c>
      <c r="AI90" s="13" t="str">
        <f t="shared" si="25"/>
        <v>63</v>
      </c>
      <c r="AJ90" s="11">
        <f t="shared" si="26"/>
        <v>63</v>
      </c>
    </row>
    <row r="91" spans="1:36" x14ac:dyDescent="0.25">
      <c r="A91" s="1">
        <v>73</v>
      </c>
      <c r="B91" s="4">
        <v>48</v>
      </c>
      <c r="C91" s="9" t="s">
        <v>492</v>
      </c>
      <c r="D91" s="9" t="s">
        <v>52</v>
      </c>
      <c r="E91" s="9" t="s">
        <v>75</v>
      </c>
      <c r="F91" s="9">
        <v>1973985527</v>
      </c>
      <c r="G91" s="9" t="s">
        <v>316</v>
      </c>
      <c r="H91" s="27"/>
      <c r="I91" s="6">
        <v>9</v>
      </c>
      <c r="J91" s="6">
        <v>9</v>
      </c>
      <c r="K91" s="27"/>
      <c r="L91" s="7">
        <f t="shared" si="27"/>
        <v>0</v>
      </c>
      <c r="M91" s="8" t="str">
        <f>IF(J91=4,RANK(L91,$AA$19:$AA$347,0)+COUNTIF($AA$1:AA90,AA91),"")&amp;IF(J91=5,RANK(L91,$AB$19:$AB$347,0)+COUNTIF($AB$1:AB90,AB91),"")&amp;IF(J91=6,RANK(L91,$AC$19:$AC$347,0)+COUNTIF($AC$1:AC90,AC91),"")&amp;IF(J91=7,RANK(L91,$AD$19:$AD$347,0)+COUNTIF($AD$1:AD90,AD91),"")&amp;IF(J91=8,RANK(L91,$AE$19:$AE$347,0)+COUNTIF($AE$1:AE90,AE91),"")&amp;IF(J91=9,RANK(L91,$AF$19:$AF$347,0)+COUNTIF($AF$1:AF90,AF91),"")&amp;IF(J91=10,RANK(L91,$AG$19:$AG$347,0)+COUNTIF($AG$1:AG90,AG91),"")&amp;IF(J91=11,RANK(L91,$AH$19:$AH$347,0)+COUNTIF($AH$1:AH90,AH91),"")</f>
        <v>73</v>
      </c>
      <c r="N91" s="9" t="s">
        <v>179</v>
      </c>
      <c r="Z91" s="10" t="str">
        <f t="shared" si="16"/>
        <v/>
      </c>
      <c r="AA91" s="10" t="str">
        <f t="shared" si="17"/>
        <v/>
      </c>
      <c r="AB91" s="10" t="str">
        <f t="shared" si="18"/>
        <v/>
      </c>
      <c r="AC91" s="10" t="str">
        <f t="shared" si="19"/>
        <v/>
      </c>
      <c r="AD91" s="10" t="str">
        <f t="shared" si="20"/>
        <v/>
      </c>
      <c r="AE91" s="10" t="str">
        <f t="shared" si="21"/>
        <v/>
      </c>
      <c r="AF91" s="10">
        <f t="shared" si="22"/>
        <v>0</v>
      </c>
      <c r="AG91" s="10" t="str">
        <f t="shared" si="23"/>
        <v/>
      </c>
      <c r="AH91" s="10" t="str">
        <f t="shared" si="24"/>
        <v/>
      </c>
      <c r="AI91" s="13" t="str">
        <f t="shared" si="25"/>
        <v>63</v>
      </c>
      <c r="AJ91" s="11">
        <f t="shared" si="26"/>
        <v>63</v>
      </c>
    </row>
    <row r="92" spans="1:36" x14ac:dyDescent="0.25">
      <c r="A92" s="1">
        <v>74</v>
      </c>
      <c r="B92" s="4">
        <v>48</v>
      </c>
      <c r="C92" s="9" t="s">
        <v>493</v>
      </c>
      <c r="D92" s="9" t="s">
        <v>374</v>
      </c>
      <c r="E92" s="9" t="s">
        <v>50</v>
      </c>
      <c r="F92" s="9">
        <v>2033681235</v>
      </c>
      <c r="G92" s="9" t="s">
        <v>158</v>
      </c>
      <c r="H92" s="27"/>
      <c r="I92" s="6">
        <v>9</v>
      </c>
      <c r="J92" s="6">
        <v>9</v>
      </c>
      <c r="K92" s="27"/>
      <c r="L92" s="7">
        <f t="shared" si="27"/>
        <v>0</v>
      </c>
      <c r="M92" s="8" t="str">
        <f>IF(J92=4,RANK(L92,$AA$19:$AA$347,0)+COUNTIF($AA$1:AA91,AA92),"")&amp;IF(J92=5,RANK(L92,$AB$19:$AB$347,0)+COUNTIF($AB$1:AB91,AB92),"")&amp;IF(J92=6,RANK(L92,$AC$19:$AC$347,0)+COUNTIF($AC$1:AC91,AC92),"")&amp;IF(J92=7,RANK(L92,$AD$19:$AD$347,0)+COUNTIF($AD$1:AD91,AD92),"")&amp;IF(J92=8,RANK(L92,$AE$19:$AE$347,0)+COUNTIF($AE$1:AE91,AE92),"")&amp;IF(J92=9,RANK(L92,$AF$19:$AF$347,0)+COUNTIF($AF$1:AF91,AF92),"")&amp;IF(J92=10,RANK(L92,$AG$19:$AG$347,0)+COUNTIF($AG$1:AG91,AG92),"")&amp;IF(J92=11,RANK(L92,$AH$19:$AH$347,0)+COUNTIF($AH$1:AH91,AH92),"")</f>
        <v>74</v>
      </c>
      <c r="N92" s="9" t="s">
        <v>179</v>
      </c>
      <c r="Z92" s="10" t="str">
        <f t="shared" si="16"/>
        <v/>
      </c>
      <c r="AA92" s="10" t="str">
        <f t="shared" si="17"/>
        <v/>
      </c>
      <c r="AB92" s="10" t="str">
        <f t="shared" si="18"/>
        <v/>
      </c>
      <c r="AC92" s="10" t="str">
        <f t="shared" si="19"/>
        <v/>
      </c>
      <c r="AD92" s="10" t="str">
        <f t="shared" si="20"/>
        <v/>
      </c>
      <c r="AE92" s="10" t="str">
        <f t="shared" si="21"/>
        <v/>
      </c>
      <c r="AF92" s="10">
        <f t="shared" si="22"/>
        <v>0</v>
      </c>
      <c r="AG92" s="10" t="str">
        <f t="shared" si="23"/>
        <v/>
      </c>
      <c r="AH92" s="10" t="str">
        <f t="shared" si="24"/>
        <v/>
      </c>
      <c r="AI92" s="13" t="str">
        <f t="shared" si="25"/>
        <v>63</v>
      </c>
      <c r="AJ92" s="11">
        <f t="shared" si="26"/>
        <v>63</v>
      </c>
    </row>
    <row r="93" spans="1:36" x14ac:dyDescent="0.25">
      <c r="A93" s="1">
        <v>75</v>
      </c>
      <c r="B93" s="4">
        <v>48</v>
      </c>
      <c r="C93" s="9" t="s">
        <v>494</v>
      </c>
      <c r="D93" s="9" t="s">
        <v>495</v>
      </c>
      <c r="E93" s="9" t="s">
        <v>496</v>
      </c>
      <c r="F93" s="9">
        <v>1925539054</v>
      </c>
      <c r="G93" s="9" t="s">
        <v>316</v>
      </c>
      <c r="H93" s="27"/>
      <c r="I93" s="6">
        <v>9</v>
      </c>
      <c r="J93" s="6">
        <v>9</v>
      </c>
      <c r="K93" s="27"/>
      <c r="L93" s="7">
        <f t="shared" si="27"/>
        <v>0</v>
      </c>
      <c r="M93" s="8" t="str">
        <f>IF(J93=4,RANK(L93,$AA$19:$AA$347,0)+COUNTIF($AA$1:AA92,AA93),"")&amp;IF(J93=5,RANK(L93,$AB$19:$AB$347,0)+COUNTIF($AB$1:AB92,AB93),"")&amp;IF(J93=6,RANK(L93,$AC$19:$AC$347,0)+COUNTIF($AC$1:AC92,AC93),"")&amp;IF(J93=7,RANK(L93,$AD$19:$AD$347,0)+COUNTIF($AD$1:AD92,AD93),"")&amp;IF(J93=8,RANK(L93,$AE$19:$AE$347,0)+COUNTIF($AE$1:AE92,AE93),"")&amp;IF(J93=9,RANK(L93,$AF$19:$AF$347,0)+COUNTIF($AF$1:AF92,AF93),"")&amp;IF(J93=10,RANK(L93,$AG$19:$AG$347,0)+COUNTIF($AG$1:AG92,AG93),"")&amp;IF(J93=11,RANK(L93,$AH$19:$AH$347,0)+COUNTIF($AH$1:AH92,AH93),"")</f>
        <v>75</v>
      </c>
      <c r="N93" s="9" t="s">
        <v>179</v>
      </c>
      <c r="Z93" s="10" t="str">
        <f t="shared" si="16"/>
        <v/>
      </c>
      <c r="AA93" s="10" t="str">
        <f t="shared" si="17"/>
        <v/>
      </c>
      <c r="AB93" s="10" t="str">
        <f t="shared" si="18"/>
        <v/>
      </c>
      <c r="AC93" s="10" t="str">
        <f t="shared" si="19"/>
        <v/>
      </c>
      <c r="AD93" s="10" t="str">
        <f t="shared" si="20"/>
        <v/>
      </c>
      <c r="AE93" s="10" t="str">
        <f t="shared" si="21"/>
        <v/>
      </c>
      <c r="AF93" s="10">
        <f t="shared" si="22"/>
        <v>0</v>
      </c>
      <c r="AG93" s="10" t="str">
        <f t="shared" si="23"/>
        <v/>
      </c>
      <c r="AH93" s="10" t="str">
        <f t="shared" si="24"/>
        <v/>
      </c>
      <c r="AI93" s="13" t="str">
        <f t="shared" si="25"/>
        <v>63</v>
      </c>
      <c r="AJ93" s="11">
        <f t="shared" si="26"/>
        <v>63</v>
      </c>
    </row>
    <row r="94" spans="1:36" x14ac:dyDescent="0.25">
      <c r="A94" s="1">
        <v>76</v>
      </c>
      <c r="B94" s="4">
        <v>48</v>
      </c>
      <c r="C94" s="9" t="s">
        <v>497</v>
      </c>
      <c r="D94" s="9" t="s">
        <v>87</v>
      </c>
      <c r="E94" s="9" t="s">
        <v>31</v>
      </c>
      <c r="F94" s="9">
        <v>1754662290</v>
      </c>
      <c r="G94" s="9" t="s">
        <v>158</v>
      </c>
      <c r="H94" s="27"/>
      <c r="I94" s="6">
        <v>9</v>
      </c>
      <c r="J94" s="6">
        <v>9</v>
      </c>
      <c r="K94" s="27"/>
      <c r="L94" s="7">
        <f t="shared" si="27"/>
        <v>0</v>
      </c>
      <c r="M94" s="8" t="str">
        <f>IF(J94=4,RANK(L94,$AA$19:$AA$347,0)+COUNTIF($AA$1:AA93,AA94),"")&amp;IF(J94=5,RANK(L94,$AB$19:$AB$347,0)+COUNTIF($AB$1:AB93,AB94),"")&amp;IF(J94=6,RANK(L94,$AC$19:$AC$347,0)+COUNTIF($AC$1:AC93,AC94),"")&amp;IF(J94=7,RANK(L94,$AD$19:$AD$347,0)+COUNTIF($AD$1:AD93,AD94),"")&amp;IF(J94=8,RANK(L94,$AE$19:$AE$347,0)+COUNTIF($AE$1:AE93,AE94),"")&amp;IF(J94=9,RANK(L94,$AF$19:$AF$347,0)+COUNTIF($AF$1:AF93,AF94),"")&amp;IF(J94=10,RANK(L94,$AG$19:$AG$347,0)+COUNTIF($AG$1:AG93,AG94),"")&amp;IF(J94=11,RANK(L94,$AH$19:$AH$347,0)+COUNTIF($AH$1:AH93,AH94),"")</f>
        <v>76</v>
      </c>
      <c r="N94" s="9" t="s">
        <v>179</v>
      </c>
      <c r="Z94" s="10" t="str">
        <f t="shared" si="16"/>
        <v/>
      </c>
      <c r="AA94" s="10" t="str">
        <f t="shared" si="17"/>
        <v/>
      </c>
      <c r="AB94" s="10" t="str">
        <f t="shared" si="18"/>
        <v/>
      </c>
      <c r="AC94" s="10" t="str">
        <f t="shared" si="19"/>
        <v/>
      </c>
      <c r="AD94" s="10" t="str">
        <f t="shared" si="20"/>
        <v/>
      </c>
      <c r="AE94" s="10" t="str">
        <f t="shared" si="21"/>
        <v/>
      </c>
      <c r="AF94" s="10">
        <f t="shared" si="22"/>
        <v>0</v>
      </c>
      <c r="AG94" s="10" t="str">
        <f t="shared" si="23"/>
        <v/>
      </c>
      <c r="AH94" s="10" t="str">
        <f t="shared" si="24"/>
        <v/>
      </c>
      <c r="AI94" s="13" t="str">
        <f t="shared" si="25"/>
        <v>63</v>
      </c>
      <c r="AJ94" s="11">
        <f t="shared" si="26"/>
        <v>63</v>
      </c>
    </row>
    <row r="95" spans="1:36" x14ac:dyDescent="0.25">
      <c r="A95" s="1">
        <v>77</v>
      </c>
      <c r="B95" s="4">
        <v>48</v>
      </c>
      <c r="C95" s="9" t="s">
        <v>498</v>
      </c>
      <c r="D95" s="9" t="s">
        <v>43</v>
      </c>
      <c r="E95" s="9" t="s">
        <v>143</v>
      </c>
      <c r="F95" s="9">
        <v>1236566223</v>
      </c>
      <c r="G95" s="9" t="s">
        <v>158</v>
      </c>
      <c r="H95" s="27"/>
      <c r="I95" s="6">
        <v>9</v>
      </c>
      <c r="J95" s="6">
        <v>9</v>
      </c>
      <c r="K95" s="27"/>
      <c r="L95" s="7">
        <f t="shared" si="27"/>
        <v>0</v>
      </c>
      <c r="M95" s="8" t="str">
        <f>IF(J95=4,RANK(L95,$AA$19:$AA$347,0)+COUNTIF($AA$1:AA94,AA95),"")&amp;IF(J95=5,RANK(L95,$AB$19:$AB$347,0)+COUNTIF($AB$1:AB94,AB95),"")&amp;IF(J95=6,RANK(L95,$AC$19:$AC$347,0)+COUNTIF($AC$1:AC94,AC95),"")&amp;IF(J95=7,RANK(L95,$AD$19:$AD$347,0)+COUNTIF($AD$1:AD94,AD95),"")&amp;IF(J95=8,RANK(L95,$AE$19:$AE$347,0)+COUNTIF($AE$1:AE94,AE95),"")&amp;IF(J95=9,RANK(L95,$AF$19:$AF$347,0)+COUNTIF($AF$1:AF94,AF95),"")&amp;IF(J95=10,RANK(L95,$AG$19:$AG$347,0)+COUNTIF($AG$1:AG94,AG95),"")&amp;IF(J95=11,RANK(L95,$AH$19:$AH$347,0)+COUNTIF($AH$1:AH94,AH95),"")</f>
        <v>77</v>
      </c>
      <c r="N95" s="9" t="s">
        <v>179</v>
      </c>
      <c r="Z95" s="10" t="str">
        <f t="shared" si="16"/>
        <v/>
      </c>
      <c r="AA95" s="10" t="str">
        <f t="shared" si="17"/>
        <v/>
      </c>
      <c r="AB95" s="10" t="str">
        <f t="shared" si="18"/>
        <v/>
      </c>
      <c r="AC95" s="10" t="str">
        <f t="shared" si="19"/>
        <v/>
      </c>
      <c r="AD95" s="10" t="str">
        <f t="shared" si="20"/>
        <v/>
      </c>
      <c r="AE95" s="10" t="str">
        <f t="shared" si="21"/>
        <v/>
      </c>
      <c r="AF95" s="10">
        <f t="shared" si="22"/>
        <v>0</v>
      </c>
      <c r="AG95" s="10" t="str">
        <f t="shared" si="23"/>
        <v/>
      </c>
      <c r="AH95" s="10" t="str">
        <f t="shared" si="24"/>
        <v/>
      </c>
      <c r="AI95" s="13" t="str">
        <f t="shared" si="25"/>
        <v>63</v>
      </c>
      <c r="AJ95" s="11">
        <f t="shared" si="26"/>
        <v>63</v>
      </c>
    </row>
    <row r="96" spans="1:36" x14ac:dyDescent="0.25">
      <c r="A96" s="1">
        <v>78</v>
      </c>
      <c r="B96" s="4">
        <v>48</v>
      </c>
      <c r="C96" s="9" t="s">
        <v>499</v>
      </c>
      <c r="D96" s="9" t="s">
        <v>33</v>
      </c>
      <c r="E96" s="9" t="s">
        <v>45</v>
      </c>
      <c r="F96" s="9">
        <v>1275223021</v>
      </c>
      <c r="G96" s="9" t="s">
        <v>158</v>
      </c>
      <c r="H96" s="27"/>
      <c r="I96" s="6">
        <v>9</v>
      </c>
      <c r="J96" s="6">
        <v>9</v>
      </c>
      <c r="K96" s="27"/>
      <c r="L96" s="7">
        <f t="shared" si="27"/>
        <v>0</v>
      </c>
      <c r="M96" s="8" t="str">
        <f>IF(J96=4,RANK(L96,$AA$19:$AA$347,0)+COUNTIF($AA$1:AA95,AA96),"")&amp;IF(J96=5,RANK(L96,$AB$19:$AB$347,0)+COUNTIF($AB$1:AB95,AB96),"")&amp;IF(J96=6,RANK(L96,$AC$19:$AC$347,0)+COUNTIF($AC$1:AC95,AC96),"")&amp;IF(J96=7,RANK(L96,$AD$19:$AD$347,0)+COUNTIF($AD$1:AD95,AD96),"")&amp;IF(J96=8,RANK(L96,$AE$19:$AE$347,0)+COUNTIF($AE$1:AE95,AE96),"")&amp;IF(J96=9,RANK(L96,$AF$19:$AF$347,0)+COUNTIF($AF$1:AF95,AF96),"")&amp;IF(J96=10,RANK(L96,$AG$19:$AG$347,0)+COUNTIF($AG$1:AG95,AG96),"")&amp;IF(J96=11,RANK(L96,$AH$19:$AH$347,0)+COUNTIF($AH$1:AH95,AH96),"")</f>
        <v>78</v>
      </c>
      <c r="N96" s="9" t="s">
        <v>179</v>
      </c>
      <c r="Z96" s="10" t="str">
        <f t="shared" si="16"/>
        <v/>
      </c>
      <c r="AA96" s="10" t="str">
        <f t="shared" si="17"/>
        <v/>
      </c>
      <c r="AB96" s="10" t="str">
        <f t="shared" si="18"/>
        <v/>
      </c>
      <c r="AC96" s="10" t="str">
        <f t="shared" si="19"/>
        <v/>
      </c>
      <c r="AD96" s="10" t="str">
        <f t="shared" si="20"/>
        <v/>
      </c>
      <c r="AE96" s="10" t="str">
        <f t="shared" si="21"/>
        <v/>
      </c>
      <c r="AF96" s="10">
        <f t="shared" si="22"/>
        <v>0</v>
      </c>
      <c r="AG96" s="10" t="str">
        <f t="shared" si="23"/>
        <v/>
      </c>
      <c r="AH96" s="10" t="str">
        <f t="shared" si="24"/>
        <v/>
      </c>
      <c r="AI96" s="13" t="str">
        <f t="shared" si="25"/>
        <v>63</v>
      </c>
      <c r="AJ96" s="11">
        <f t="shared" si="26"/>
        <v>63</v>
      </c>
    </row>
    <row r="97" spans="1:36" x14ac:dyDescent="0.25">
      <c r="A97" s="1">
        <v>79</v>
      </c>
      <c r="B97" s="4">
        <v>48</v>
      </c>
      <c r="C97" s="9" t="s">
        <v>500</v>
      </c>
      <c r="D97" s="9" t="s">
        <v>296</v>
      </c>
      <c r="E97" s="9" t="s">
        <v>54</v>
      </c>
      <c r="F97" s="9">
        <v>3009091599</v>
      </c>
      <c r="G97" s="9" t="s">
        <v>316</v>
      </c>
      <c r="H97" s="27"/>
      <c r="I97" s="6">
        <v>9</v>
      </c>
      <c r="J97" s="6">
        <v>9</v>
      </c>
      <c r="K97" s="27"/>
      <c r="L97" s="7">
        <f t="shared" si="27"/>
        <v>0</v>
      </c>
      <c r="M97" s="8" t="str">
        <f>IF(J97=4,RANK(L97,$AA$19:$AA$347,0)+COUNTIF($AA$1:AA96,AA97),"")&amp;IF(J97=5,RANK(L97,$AB$19:$AB$347,0)+COUNTIF($AB$1:AB96,AB97),"")&amp;IF(J97=6,RANK(L97,$AC$19:$AC$347,0)+COUNTIF($AC$1:AC96,AC97),"")&amp;IF(J97=7,RANK(L97,$AD$19:$AD$347,0)+COUNTIF($AD$1:AD96,AD97),"")&amp;IF(J97=8,RANK(L97,$AE$19:$AE$347,0)+COUNTIF($AE$1:AE96,AE97),"")&amp;IF(J97=9,RANK(L97,$AF$19:$AF$347,0)+COUNTIF($AF$1:AF96,AF97),"")&amp;IF(J97=10,RANK(L97,$AG$19:$AG$347,0)+COUNTIF($AG$1:AG96,AG97),"")&amp;IF(J97=11,RANK(L97,$AH$19:$AH$347,0)+COUNTIF($AH$1:AH96,AH97),"")</f>
        <v>79</v>
      </c>
      <c r="N97" s="9" t="s">
        <v>179</v>
      </c>
      <c r="Z97" s="10" t="str">
        <f t="shared" si="16"/>
        <v/>
      </c>
      <c r="AA97" s="10" t="str">
        <f t="shared" si="17"/>
        <v/>
      </c>
      <c r="AB97" s="10" t="str">
        <f t="shared" si="18"/>
        <v/>
      </c>
      <c r="AC97" s="10" t="str">
        <f t="shared" si="19"/>
        <v/>
      </c>
      <c r="AD97" s="10" t="str">
        <f t="shared" si="20"/>
        <v/>
      </c>
      <c r="AE97" s="10" t="str">
        <f t="shared" si="21"/>
        <v/>
      </c>
      <c r="AF97" s="10">
        <f t="shared" si="22"/>
        <v>0</v>
      </c>
      <c r="AG97" s="10" t="str">
        <f t="shared" si="23"/>
        <v/>
      </c>
      <c r="AH97" s="10" t="str">
        <f t="shared" si="24"/>
        <v/>
      </c>
      <c r="AI97" s="13" t="str">
        <f t="shared" si="25"/>
        <v>63</v>
      </c>
      <c r="AJ97" s="11">
        <f t="shared" si="26"/>
        <v>63</v>
      </c>
    </row>
  </sheetData>
  <mergeCells count="6">
    <mergeCell ref="A16:B16"/>
    <mergeCell ref="A6:B7"/>
    <mergeCell ref="C6:G6"/>
    <mergeCell ref="H6:H7"/>
    <mergeCell ref="I6:J6"/>
    <mergeCell ref="I7:J7"/>
  </mergeCells>
  <conditionalFormatting sqref="L20 L22 L24 L26 L28 L30 L32 L34 L36 L38 L40 L42 L44 L46 L48 L50 L52 L54 L56 L58 L60 L62 L64 L66 L68 L70 L72 L74 L76 L78 L80 L82 L84 L86 L88 L90 L92 L94 L96">
    <cfRule type="cellIs" dxfId="5" priority="3" operator="greaterThan">
      <formula>100</formula>
    </cfRule>
  </conditionalFormatting>
  <conditionalFormatting sqref="L19 L21 L23 L25 L27 L29 L31 L33 L35 L37 L39 L41 L43 L45 L47 L49 L51 L53 L55 L57 L59 L61 L63 L65 L67 L69 L71 L73 L75 L77 L79 L81 L83 L85 L87 L89 L91 L93 L95 L97">
    <cfRule type="cellIs" dxfId="4" priority="2" operator="greaterThan">
      <formula>100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51"/>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33</v>
      </c>
      <c r="D14" s="17">
        <f>COUNTIF($Z$19:$Z$928,11)</f>
        <v>3</v>
      </c>
      <c r="E14" s="17">
        <f>COUNTIF($Z$19:$Z$928,110)</f>
        <v>7</v>
      </c>
      <c r="F14" s="17">
        <f t="shared" si="2"/>
        <v>10</v>
      </c>
      <c r="G14" s="15">
        <f t="shared" si="0"/>
        <v>23</v>
      </c>
      <c r="H14" s="21">
        <v>40</v>
      </c>
      <c r="I14" s="22"/>
      <c r="J14" s="19">
        <f t="shared" si="1"/>
        <v>15</v>
      </c>
      <c r="Z14" s="10"/>
      <c r="AA14" s="10"/>
      <c r="AB14" s="10"/>
      <c r="AC14" s="10"/>
      <c r="AD14" s="10"/>
      <c r="AE14" s="10"/>
      <c r="AF14" s="10"/>
      <c r="AG14" s="10"/>
      <c r="AH14" s="11"/>
      <c r="AI14" s="11">
        <f t="shared" si="3"/>
        <v>0</v>
      </c>
      <c r="AJ14" s="11">
        <f t="shared" si="3"/>
        <v>15</v>
      </c>
    </row>
    <row r="15" spans="1:36" x14ac:dyDescent="0.25">
      <c r="A15" s="15">
        <v>11</v>
      </c>
      <c r="B15" s="16" t="s">
        <v>23</v>
      </c>
      <c r="C15" s="17">
        <f>COUNTIF(J19:J935,11)</f>
        <v>0</v>
      </c>
      <c r="D15" s="17">
        <f>COUNTIF($Z$19:$Z$928,12)</f>
        <v>0</v>
      </c>
      <c r="E15" s="17">
        <f>COUNTIF($Z$19:$Z$928,111)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33</v>
      </c>
      <c r="D16" s="17">
        <f>COUNTIF($N$19:$N$22,"победитель")</f>
        <v>1</v>
      </c>
      <c r="E16" s="17">
        <f>COUNTIF($N$19:$N$22,"призер")</f>
        <v>3</v>
      </c>
      <c r="F16" s="17">
        <f t="shared" si="2"/>
        <v>4</v>
      </c>
      <c r="G16" s="23">
        <f>SUM(G8:G15)</f>
        <v>23</v>
      </c>
      <c r="H16" s="24"/>
      <c r="I16" s="25"/>
      <c r="J16" s="26">
        <f>SUM(J8:J15)</f>
        <v>15</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501</v>
      </c>
      <c r="D19" s="9" t="s">
        <v>103</v>
      </c>
      <c r="E19" s="9" t="s">
        <v>143</v>
      </c>
      <c r="F19" s="9">
        <v>1838715388</v>
      </c>
      <c r="G19" s="9" t="s">
        <v>28</v>
      </c>
      <c r="H19" s="5"/>
      <c r="I19" s="6">
        <v>10</v>
      </c>
      <c r="J19" s="6">
        <v>10</v>
      </c>
      <c r="K19" s="9">
        <v>40</v>
      </c>
      <c r="L19" s="7">
        <f>K19*100/(IF(J19=$A$8,$H$8,IF(J19=$A$9,$H$9,IF(J19=$A$10,$H$10,IF(J19=$A$11,$H$11,IF(J19=$A$12,$H$12,IF(J19=$A$13,$H$13,IF(J19=$A$14,$H$14,$H$15))))))))</f>
        <v>100</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176</v>
      </c>
      <c r="Z19" s="10">
        <f>IF(N19="победитель",1+J19,IF(N19="призер",100+J19,""))</f>
        <v>11</v>
      </c>
      <c r="AA19" s="10" t="str">
        <f>IF(J19=4,L19,"")</f>
        <v/>
      </c>
      <c r="AB19" s="10" t="str">
        <f>IF(J19=5,L19,"")</f>
        <v/>
      </c>
      <c r="AC19" s="10" t="str">
        <f>IF(J19=6,L19,"")</f>
        <v/>
      </c>
      <c r="AD19" s="10" t="str">
        <f>IF(J19=7,L19,"")</f>
        <v/>
      </c>
      <c r="AE19" s="10" t="str">
        <f>IF(J19=8,L19,"")</f>
        <v/>
      </c>
      <c r="AF19" s="10" t="str">
        <f>IF(J19=9,L19,"")</f>
        <v/>
      </c>
      <c r="AG19" s="10">
        <f>IF(J19=10,L19,"")</f>
        <v>100</v>
      </c>
      <c r="AH19" s="10" t="str">
        <f>IF(J19=11,L19,"")</f>
        <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502</v>
      </c>
      <c r="D20" s="9" t="s">
        <v>200</v>
      </c>
      <c r="E20" s="9" t="s">
        <v>41</v>
      </c>
      <c r="F20" s="9">
        <v>1199024136</v>
      </c>
      <c r="G20" s="9" t="s">
        <v>28</v>
      </c>
      <c r="H20" s="27"/>
      <c r="I20" s="6">
        <v>10</v>
      </c>
      <c r="J20" s="6">
        <v>10</v>
      </c>
      <c r="K20" s="9">
        <v>39</v>
      </c>
      <c r="L20" s="7">
        <f>K20*100/(IF(J20=$A$8,$H$8,IF(J20=$A$9,$H$9,IF(J20=$A$10,$H$10,IF(J20=$A$11,$H$11,IF(J20=$A$12,$H$12,IF(J20=$A$13,$H$13,IF(J20=$A$14,$H$14,$H$15))))))))</f>
        <v>97.5</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177</v>
      </c>
      <c r="Z20" s="10">
        <f t="shared" ref="Z20:Z51" si="4">IF(N20="победитель",1+J20,IF(N20="призер",100+J20,""))</f>
        <v>110</v>
      </c>
      <c r="AA20" s="10" t="str">
        <f t="shared" ref="AA20:AA51" si="5">IF(J20=4,L20,"")</f>
        <v/>
      </c>
      <c r="AB20" s="10" t="str">
        <f t="shared" ref="AB20:AB51" si="6">IF(J20=5,L20,"")</f>
        <v/>
      </c>
      <c r="AC20" s="10" t="str">
        <f t="shared" ref="AC20:AC51" si="7">IF(J20=6,L20,"")</f>
        <v/>
      </c>
      <c r="AD20" s="10" t="str">
        <f t="shared" ref="AD20:AD51" si="8">IF(J20=7,L20,"")</f>
        <v/>
      </c>
      <c r="AE20" s="10" t="str">
        <f t="shared" ref="AE20:AE51" si="9">IF(J20=8,L20,"")</f>
        <v/>
      </c>
      <c r="AF20" s="10" t="str">
        <f t="shared" ref="AF20:AF51" si="10">IF(J20=9,L20,"")</f>
        <v/>
      </c>
      <c r="AG20" s="10">
        <f t="shared" ref="AG20:AG51" si="11">IF(J20=10,L20,"")</f>
        <v>97.5</v>
      </c>
      <c r="AH20" s="10" t="str">
        <f t="shared" ref="AH20:AH51" si="12">IF(J20=11,L20,"")</f>
        <v/>
      </c>
      <c r="AI20" s="13" t="str">
        <f t="shared" ref="AI20:AI51" si="13">IF(J20=4,RANK(L20,$AA$19:$AA$403,0),"")&amp;IF(J20=5,RANK(L20,$AB$19:$AB$403,0),"")&amp;IF(J20=6,RANK(L20,$AC$19:$AC$403,0),"")&amp;IF(J20=7,RANK(L20,$AD$19:$AD$403,0),"")&amp;IF(J20=8,RANK(L20,$AE$19:$AE$403,0),"")&amp;IF(J20=9,RANK(L20,$AF$19:$AF$403,0),"")&amp;IF(J20=10,RANK(L20,$AG$19:$AG$403,0),"")&amp;IF(J20=11,RANK(L20,$AH$19:$AH$403,0),"")</f>
        <v>2</v>
      </c>
      <c r="AJ20" s="11">
        <f t="shared" ref="AJ20:AJ51" si="14">AI20+1-1</f>
        <v>2</v>
      </c>
    </row>
    <row r="21" spans="1:36" x14ac:dyDescent="0.25">
      <c r="A21" s="1">
        <v>3</v>
      </c>
      <c r="B21" s="4">
        <v>48</v>
      </c>
      <c r="C21" s="9" t="s">
        <v>275</v>
      </c>
      <c r="D21" s="9" t="s">
        <v>103</v>
      </c>
      <c r="E21" s="9" t="s">
        <v>45</v>
      </c>
      <c r="F21" s="9">
        <v>3253345944</v>
      </c>
      <c r="G21" s="9" t="s">
        <v>28</v>
      </c>
      <c r="H21" s="27"/>
      <c r="I21" s="6">
        <v>10</v>
      </c>
      <c r="J21" s="6">
        <v>10</v>
      </c>
      <c r="K21" s="9">
        <v>39</v>
      </c>
      <c r="L21" s="7">
        <f t="shared" ref="L21:L51" si="15">K21*100/(IF(J21=$A$8,$H$8,IF(J21=$A$9,$H$9,IF(J21=$A$10,$H$10,IF(J21=$A$11,$H$11,IF(J21=$A$12,$H$12,IF(J21=$A$13,$H$13,IF(J21=$A$14,$H$14,$H$15))))))))</f>
        <v>97.5</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177</v>
      </c>
      <c r="Z21" s="10">
        <f t="shared" si="4"/>
        <v>110</v>
      </c>
      <c r="AA21" s="10" t="str">
        <f t="shared" si="5"/>
        <v/>
      </c>
      <c r="AB21" s="10" t="str">
        <f t="shared" si="6"/>
        <v/>
      </c>
      <c r="AC21" s="10" t="str">
        <f t="shared" si="7"/>
        <v/>
      </c>
      <c r="AD21" s="10" t="str">
        <f t="shared" si="8"/>
        <v/>
      </c>
      <c r="AE21" s="10" t="str">
        <f t="shared" si="9"/>
        <v/>
      </c>
      <c r="AF21" s="10" t="str">
        <f t="shared" si="10"/>
        <v/>
      </c>
      <c r="AG21" s="10">
        <f t="shared" si="11"/>
        <v>97.5</v>
      </c>
      <c r="AH21" s="10" t="str">
        <f t="shared" si="12"/>
        <v/>
      </c>
      <c r="AI21" s="13" t="str">
        <f t="shared" si="13"/>
        <v>2</v>
      </c>
      <c r="AJ21" s="11">
        <f t="shared" si="14"/>
        <v>2</v>
      </c>
    </row>
    <row r="22" spans="1:36" x14ac:dyDescent="0.25">
      <c r="A22" s="1">
        <v>4</v>
      </c>
      <c r="B22" s="4">
        <v>48</v>
      </c>
      <c r="C22" s="9" t="s">
        <v>503</v>
      </c>
      <c r="D22" s="9" t="s">
        <v>94</v>
      </c>
      <c r="E22" s="9" t="s">
        <v>104</v>
      </c>
      <c r="F22" s="9">
        <v>1489188711</v>
      </c>
      <c r="G22" s="9" t="s">
        <v>28</v>
      </c>
      <c r="H22" s="27"/>
      <c r="I22" s="6">
        <v>10</v>
      </c>
      <c r="J22" s="6">
        <v>10</v>
      </c>
      <c r="K22" s="9">
        <v>39</v>
      </c>
      <c r="L22" s="7">
        <f t="shared" si="15"/>
        <v>97.5</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177</v>
      </c>
      <c r="Z22" s="10">
        <f t="shared" si="4"/>
        <v>110</v>
      </c>
      <c r="AA22" s="10" t="str">
        <f t="shared" si="5"/>
        <v/>
      </c>
      <c r="AB22" s="10" t="str">
        <f t="shared" si="6"/>
        <v/>
      </c>
      <c r="AC22" s="10" t="str">
        <f t="shared" si="7"/>
        <v/>
      </c>
      <c r="AD22" s="10" t="str">
        <f t="shared" si="8"/>
        <v/>
      </c>
      <c r="AE22" s="10" t="str">
        <f t="shared" si="9"/>
        <v/>
      </c>
      <c r="AF22" s="10" t="str">
        <f t="shared" si="10"/>
        <v/>
      </c>
      <c r="AG22" s="10">
        <f t="shared" si="11"/>
        <v>97.5</v>
      </c>
      <c r="AH22" s="10" t="str">
        <f t="shared" si="12"/>
        <v/>
      </c>
      <c r="AI22" s="13" t="str">
        <f t="shared" si="13"/>
        <v>2</v>
      </c>
      <c r="AJ22" s="11">
        <f t="shared" si="14"/>
        <v>2</v>
      </c>
    </row>
    <row r="23" spans="1:36" x14ac:dyDescent="0.25">
      <c r="A23" s="1">
        <v>5</v>
      </c>
      <c r="B23" s="4">
        <v>48</v>
      </c>
      <c r="C23" s="9" t="s">
        <v>504</v>
      </c>
      <c r="D23" s="9" t="s">
        <v>505</v>
      </c>
      <c r="E23" s="9" t="s">
        <v>506</v>
      </c>
      <c r="F23" s="9">
        <v>334376233</v>
      </c>
      <c r="G23" s="9" t="s">
        <v>28</v>
      </c>
      <c r="H23" s="27"/>
      <c r="I23" s="6">
        <v>10</v>
      </c>
      <c r="J23" s="6">
        <v>10</v>
      </c>
      <c r="K23" s="9">
        <v>38</v>
      </c>
      <c r="L23" s="7">
        <f t="shared" si="15"/>
        <v>95</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178</v>
      </c>
      <c r="Z23" s="10" t="str">
        <f t="shared" si="4"/>
        <v/>
      </c>
      <c r="AA23" s="10" t="str">
        <f t="shared" si="5"/>
        <v/>
      </c>
      <c r="AB23" s="10" t="str">
        <f t="shared" si="6"/>
        <v/>
      </c>
      <c r="AC23" s="10" t="str">
        <f t="shared" si="7"/>
        <v/>
      </c>
      <c r="AD23" s="10" t="str">
        <f t="shared" si="8"/>
        <v/>
      </c>
      <c r="AE23" s="10" t="str">
        <f t="shared" si="9"/>
        <v/>
      </c>
      <c r="AF23" s="10" t="str">
        <f t="shared" si="10"/>
        <v/>
      </c>
      <c r="AG23" s="10">
        <f t="shared" si="11"/>
        <v>95</v>
      </c>
      <c r="AH23" s="10" t="str">
        <f t="shared" si="12"/>
        <v/>
      </c>
      <c r="AI23" s="13" t="str">
        <f t="shared" si="13"/>
        <v>5</v>
      </c>
      <c r="AJ23" s="11">
        <f t="shared" si="14"/>
        <v>5</v>
      </c>
    </row>
    <row r="24" spans="1:36" x14ac:dyDescent="0.25">
      <c r="A24" s="1">
        <v>6</v>
      </c>
      <c r="B24" s="4">
        <v>48</v>
      </c>
      <c r="C24" s="9" t="s">
        <v>507</v>
      </c>
      <c r="D24" s="9" t="s">
        <v>114</v>
      </c>
      <c r="E24" s="9" t="s">
        <v>31</v>
      </c>
      <c r="F24" s="9">
        <v>3770124680</v>
      </c>
      <c r="G24" s="9" t="s">
        <v>28</v>
      </c>
      <c r="H24" s="27"/>
      <c r="I24" s="6">
        <v>10</v>
      </c>
      <c r="J24" s="6">
        <v>10</v>
      </c>
      <c r="K24" s="9">
        <v>37</v>
      </c>
      <c r="L24" s="7">
        <f t="shared" si="15"/>
        <v>92.5</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178</v>
      </c>
      <c r="Z24" s="10" t="str">
        <f t="shared" si="4"/>
        <v/>
      </c>
      <c r="AA24" s="10" t="str">
        <f t="shared" si="5"/>
        <v/>
      </c>
      <c r="AB24" s="10" t="str">
        <f t="shared" si="6"/>
        <v/>
      </c>
      <c r="AC24" s="10" t="str">
        <f t="shared" si="7"/>
        <v/>
      </c>
      <c r="AD24" s="10" t="str">
        <f t="shared" si="8"/>
        <v/>
      </c>
      <c r="AE24" s="10" t="str">
        <f t="shared" si="9"/>
        <v/>
      </c>
      <c r="AF24" s="10" t="str">
        <f t="shared" si="10"/>
        <v/>
      </c>
      <c r="AG24" s="10">
        <f t="shared" si="11"/>
        <v>92.5</v>
      </c>
      <c r="AH24" s="10" t="str">
        <f t="shared" si="12"/>
        <v/>
      </c>
      <c r="AI24" s="13" t="str">
        <f t="shared" si="13"/>
        <v>6</v>
      </c>
      <c r="AJ24" s="11">
        <f t="shared" si="14"/>
        <v>6</v>
      </c>
    </row>
    <row r="25" spans="1:36" x14ac:dyDescent="0.25">
      <c r="A25" s="1">
        <v>7</v>
      </c>
      <c r="B25" s="4">
        <v>48</v>
      </c>
      <c r="C25" s="9" t="s">
        <v>508</v>
      </c>
      <c r="D25" s="9" t="s">
        <v>223</v>
      </c>
      <c r="E25" s="9" t="s">
        <v>509</v>
      </c>
      <c r="F25" s="9">
        <v>2978985812</v>
      </c>
      <c r="G25" s="9" t="s">
        <v>28</v>
      </c>
      <c r="H25" s="27"/>
      <c r="I25" s="6">
        <v>10</v>
      </c>
      <c r="J25" s="6">
        <v>10</v>
      </c>
      <c r="K25" s="9">
        <v>36</v>
      </c>
      <c r="L25" s="7">
        <f t="shared" si="15"/>
        <v>90</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178</v>
      </c>
      <c r="Z25" s="10" t="str">
        <f t="shared" si="4"/>
        <v/>
      </c>
      <c r="AA25" s="10" t="str">
        <f t="shared" si="5"/>
        <v/>
      </c>
      <c r="AB25" s="10" t="str">
        <f t="shared" si="6"/>
        <v/>
      </c>
      <c r="AC25" s="10" t="str">
        <f t="shared" si="7"/>
        <v/>
      </c>
      <c r="AD25" s="10" t="str">
        <f t="shared" si="8"/>
        <v/>
      </c>
      <c r="AE25" s="10" t="str">
        <f t="shared" si="9"/>
        <v/>
      </c>
      <c r="AF25" s="10" t="str">
        <f t="shared" si="10"/>
        <v/>
      </c>
      <c r="AG25" s="10">
        <f t="shared" si="11"/>
        <v>90</v>
      </c>
      <c r="AH25" s="10" t="str">
        <f t="shared" si="12"/>
        <v/>
      </c>
      <c r="AI25" s="13" t="str">
        <f t="shared" si="13"/>
        <v>7</v>
      </c>
      <c r="AJ25" s="11">
        <f t="shared" si="14"/>
        <v>7</v>
      </c>
    </row>
    <row r="26" spans="1:36" x14ac:dyDescent="0.25">
      <c r="A26" s="1">
        <v>8</v>
      </c>
      <c r="B26" s="4">
        <v>48</v>
      </c>
      <c r="C26" s="9" t="s">
        <v>510</v>
      </c>
      <c r="D26" s="9" t="s">
        <v>511</v>
      </c>
      <c r="E26" s="9" t="s">
        <v>31</v>
      </c>
      <c r="F26" s="9">
        <v>3345336563</v>
      </c>
      <c r="G26" s="9" t="s">
        <v>28</v>
      </c>
      <c r="H26" s="27"/>
      <c r="I26" s="6">
        <v>10</v>
      </c>
      <c r="J26" s="6">
        <v>10</v>
      </c>
      <c r="K26" s="9">
        <v>35</v>
      </c>
      <c r="L26" s="7">
        <f t="shared" si="15"/>
        <v>87.5</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178</v>
      </c>
      <c r="Z26" s="10" t="str">
        <f t="shared" si="4"/>
        <v/>
      </c>
      <c r="AA26" s="10" t="str">
        <f t="shared" si="5"/>
        <v/>
      </c>
      <c r="AB26" s="10" t="str">
        <f t="shared" si="6"/>
        <v/>
      </c>
      <c r="AC26" s="10" t="str">
        <f t="shared" si="7"/>
        <v/>
      </c>
      <c r="AD26" s="10" t="str">
        <f t="shared" si="8"/>
        <v/>
      </c>
      <c r="AE26" s="10" t="str">
        <f t="shared" si="9"/>
        <v/>
      </c>
      <c r="AF26" s="10" t="str">
        <f t="shared" si="10"/>
        <v/>
      </c>
      <c r="AG26" s="10">
        <f t="shared" si="11"/>
        <v>87.5</v>
      </c>
      <c r="AH26" s="10" t="str">
        <f t="shared" si="12"/>
        <v/>
      </c>
      <c r="AI26" s="13" t="str">
        <f t="shared" si="13"/>
        <v>8</v>
      </c>
      <c r="AJ26" s="11">
        <f t="shared" si="14"/>
        <v>8</v>
      </c>
    </row>
    <row r="27" spans="1:36" x14ac:dyDescent="0.25">
      <c r="A27" s="1">
        <v>9</v>
      </c>
      <c r="B27" s="4">
        <v>48</v>
      </c>
      <c r="C27" s="9" t="s">
        <v>512</v>
      </c>
      <c r="D27" s="9" t="s">
        <v>52</v>
      </c>
      <c r="E27" s="9" t="s">
        <v>41</v>
      </c>
      <c r="F27" s="9">
        <v>363215658</v>
      </c>
      <c r="G27" s="9" t="s">
        <v>28</v>
      </c>
      <c r="H27" s="27"/>
      <c r="I27" s="6">
        <v>10</v>
      </c>
      <c r="J27" s="6">
        <v>10</v>
      </c>
      <c r="K27" s="9">
        <v>26</v>
      </c>
      <c r="L27" s="7">
        <f t="shared" si="15"/>
        <v>65</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178</v>
      </c>
      <c r="Z27" s="10" t="str">
        <f t="shared" si="4"/>
        <v/>
      </c>
      <c r="AA27" s="10" t="str">
        <f t="shared" si="5"/>
        <v/>
      </c>
      <c r="AB27" s="10" t="str">
        <f t="shared" si="6"/>
        <v/>
      </c>
      <c r="AC27" s="10" t="str">
        <f t="shared" si="7"/>
        <v/>
      </c>
      <c r="AD27" s="10" t="str">
        <f t="shared" si="8"/>
        <v/>
      </c>
      <c r="AE27" s="10" t="str">
        <f t="shared" si="9"/>
        <v/>
      </c>
      <c r="AF27" s="10" t="str">
        <f t="shared" si="10"/>
        <v/>
      </c>
      <c r="AG27" s="10">
        <f t="shared" si="11"/>
        <v>65</v>
      </c>
      <c r="AH27" s="10" t="str">
        <f t="shared" si="12"/>
        <v/>
      </c>
      <c r="AI27" s="13" t="str">
        <f t="shared" si="13"/>
        <v>9</v>
      </c>
      <c r="AJ27" s="11">
        <f t="shared" si="14"/>
        <v>9</v>
      </c>
    </row>
    <row r="28" spans="1:36" x14ac:dyDescent="0.25">
      <c r="A28" s="1">
        <v>10</v>
      </c>
      <c r="B28" s="4">
        <v>48</v>
      </c>
      <c r="C28" s="9" t="s">
        <v>145</v>
      </c>
      <c r="D28" s="9" t="s">
        <v>200</v>
      </c>
      <c r="E28" s="9" t="s">
        <v>146</v>
      </c>
      <c r="F28" s="9">
        <v>3246268857</v>
      </c>
      <c r="G28" s="9" t="s">
        <v>35</v>
      </c>
      <c r="H28" s="27"/>
      <c r="I28" s="6">
        <v>10</v>
      </c>
      <c r="J28" s="6">
        <v>10</v>
      </c>
      <c r="K28" s="9">
        <v>24</v>
      </c>
      <c r="L28" s="7">
        <f t="shared" si="15"/>
        <v>60</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176</v>
      </c>
      <c r="Z28" s="10">
        <f t="shared" si="4"/>
        <v>11</v>
      </c>
      <c r="AA28" s="10" t="str">
        <f t="shared" si="5"/>
        <v/>
      </c>
      <c r="AB28" s="10" t="str">
        <f t="shared" si="6"/>
        <v/>
      </c>
      <c r="AC28" s="10" t="str">
        <f t="shared" si="7"/>
        <v/>
      </c>
      <c r="AD28" s="10" t="str">
        <f t="shared" si="8"/>
        <v/>
      </c>
      <c r="AE28" s="10" t="str">
        <f t="shared" si="9"/>
        <v/>
      </c>
      <c r="AF28" s="10" t="str">
        <f t="shared" si="10"/>
        <v/>
      </c>
      <c r="AG28" s="10">
        <f t="shared" si="11"/>
        <v>60</v>
      </c>
      <c r="AH28" s="10" t="str">
        <f t="shared" si="12"/>
        <v/>
      </c>
      <c r="AI28" s="13" t="str">
        <f t="shared" si="13"/>
        <v>10</v>
      </c>
      <c r="AJ28" s="11">
        <f t="shared" si="14"/>
        <v>10</v>
      </c>
    </row>
    <row r="29" spans="1:36" x14ac:dyDescent="0.25">
      <c r="A29" s="1">
        <v>11</v>
      </c>
      <c r="B29" s="4">
        <v>48</v>
      </c>
      <c r="C29" s="9" t="s">
        <v>513</v>
      </c>
      <c r="D29" s="9" t="s">
        <v>219</v>
      </c>
      <c r="E29" s="9" t="s">
        <v>151</v>
      </c>
      <c r="F29" s="9">
        <v>3865813162</v>
      </c>
      <c r="G29" s="9" t="s">
        <v>35</v>
      </c>
      <c r="H29" s="27"/>
      <c r="I29" s="6">
        <v>10</v>
      </c>
      <c r="J29" s="6">
        <v>10</v>
      </c>
      <c r="K29" s="9">
        <v>23</v>
      </c>
      <c r="L29" s="7">
        <f t="shared" si="15"/>
        <v>57.5</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177</v>
      </c>
      <c r="Z29" s="10">
        <f t="shared" si="4"/>
        <v>110</v>
      </c>
      <c r="AA29" s="10" t="str">
        <f t="shared" si="5"/>
        <v/>
      </c>
      <c r="AB29" s="10" t="str">
        <f t="shared" si="6"/>
        <v/>
      </c>
      <c r="AC29" s="10" t="str">
        <f t="shared" si="7"/>
        <v/>
      </c>
      <c r="AD29" s="10" t="str">
        <f t="shared" si="8"/>
        <v/>
      </c>
      <c r="AE29" s="10" t="str">
        <f t="shared" si="9"/>
        <v/>
      </c>
      <c r="AF29" s="10" t="str">
        <f t="shared" si="10"/>
        <v/>
      </c>
      <c r="AG29" s="10">
        <f t="shared" si="11"/>
        <v>57.5</v>
      </c>
      <c r="AH29" s="10" t="str">
        <f t="shared" si="12"/>
        <v/>
      </c>
      <c r="AI29" s="13" t="str">
        <f t="shared" si="13"/>
        <v>11</v>
      </c>
      <c r="AJ29" s="11">
        <f t="shared" si="14"/>
        <v>11</v>
      </c>
    </row>
    <row r="30" spans="1:36" x14ac:dyDescent="0.25">
      <c r="A30" s="1">
        <v>12</v>
      </c>
      <c r="B30" s="4">
        <v>48</v>
      </c>
      <c r="C30" s="9" t="s">
        <v>514</v>
      </c>
      <c r="D30" s="9" t="s">
        <v>49</v>
      </c>
      <c r="E30" s="9" t="s">
        <v>34</v>
      </c>
      <c r="F30" s="9">
        <v>2942443630</v>
      </c>
      <c r="G30" s="9" t="s">
        <v>35</v>
      </c>
      <c r="H30" s="27"/>
      <c r="I30" s="6">
        <v>10</v>
      </c>
      <c r="J30" s="6">
        <v>10</v>
      </c>
      <c r="K30" s="9">
        <v>22</v>
      </c>
      <c r="L30" s="7">
        <f t="shared" si="15"/>
        <v>55</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177</v>
      </c>
      <c r="Z30" s="10">
        <f t="shared" si="4"/>
        <v>110</v>
      </c>
      <c r="AA30" s="10" t="str">
        <f t="shared" si="5"/>
        <v/>
      </c>
      <c r="AB30" s="10" t="str">
        <f t="shared" si="6"/>
        <v/>
      </c>
      <c r="AC30" s="10" t="str">
        <f t="shared" si="7"/>
        <v/>
      </c>
      <c r="AD30" s="10" t="str">
        <f t="shared" si="8"/>
        <v/>
      </c>
      <c r="AE30" s="10" t="str">
        <f t="shared" si="9"/>
        <v/>
      </c>
      <c r="AF30" s="10" t="str">
        <f t="shared" si="10"/>
        <v/>
      </c>
      <c r="AG30" s="10">
        <f t="shared" si="11"/>
        <v>55</v>
      </c>
      <c r="AH30" s="10" t="str">
        <f t="shared" si="12"/>
        <v/>
      </c>
      <c r="AI30" s="13" t="str">
        <f t="shared" si="13"/>
        <v>12</v>
      </c>
      <c r="AJ30" s="11">
        <f t="shared" si="14"/>
        <v>12</v>
      </c>
    </row>
    <row r="31" spans="1:36" x14ac:dyDescent="0.25">
      <c r="A31" s="1">
        <v>13</v>
      </c>
      <c r="B31" s="4">
        <v>48</v>
      </c>
      <c r="C31" s="9" t="s">
        <v>365</v>
      </c>
      <c r="D31" s="9" t="s">
        <v>94</v>
      </c>
      <c r="E31" s="9" t="s">
        <v>143</v>
      </c>
      <c r="F31" s="9">
        <v>785973798</v>
      </c>
      <c r="G31" s="9" t="s">
        <v>65</v>
      </c>
      <c r="H31" s="27"/>
      <c r="I31" s="6">
        <v>10</v>
      </c>
      <c r="J31" s="6">
        <v>10</v>
      </c>
      <c r="K31" s="9">
        <v>22</v>
      </c>
      <c r="L31" s="7">
        <f t="shared" si="15"/>
        <v>55</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176</v>
      </c>
      <c r="Z31" s="10">
        <f t="shared" si="4"/>
        <v>11</v>
      </c>
      <c r="AA31" s="10" t="str">
        <f t="shared" si="5"/>
        <v/>
      </c>
      <c r="AB31" s="10" t="str">
        <f t="shared" si="6"/>
        <v/>
      </c>
      <c r="AC31" s="10" t="str">
        <f t="shared" si="7"/>
        <v/>
      </c>
      <c r="AD31" s="10" t="str">
        <f t="shared" si="8"/>
        <v/>
      </c>
      <c r="AE31" s="10" t="str">
        <f t="shared" si="9"/>
        <v/>
      </c>
      <c r="AF31" s="10" t="str">
        <f t="shared" si="10"/>
        <v/>
      </c>
      <c r="AG31" s="10">
        <f t="shared" si="11"/>
        <v>55</v>
      </c>
      <c r="AH31" s="10" t="str">
        <f t="shared" si="12"/>
        <v/>
      </c>
      <c r="AI31" s="13" t="str">
        <f t="shared" si="13"/>
        <v>12</v>
      </c>
      <c r="AJ31" s="11">
        <f t="shared" si="14"/>
        <v>12</v>
      </c>
    </row>
    <row r="32" spans="1:36" x14ac:dyDescent="0.25">
      <c r="A32" s="1">
        <v>14</v>
      </c>
      <c r="B32" s="4">
        <v>48</v>
      </c>
      <c r="C32" s="9" t="s">
        <v>515</v>
      </c>
      <c r="D32" s="9" t="s">
        <v>111</v>
      </c>
      <c r="E32" s="9" t="s">
        <v>41</v>
      </c>
      <c r="F32" s="9">
        <v>3662625991</v>
      </c>
      <c r="G32" s="9" t="s">
        <v>65</v>
      </c>
      <c r="H32" s="27"/>
      <c r="I32" s="6">
        <v>10</v>
      </c>
      <c r="J32" s="6">
        <v>10</v>
      </c>
      <c r="K32" s="9">
        <v>21</v>
      </c>
      <c r="L32" s="7">
        <f t="shared" si="15"/>
        <v>52.5</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177</v>
      </c>
      <c r="Z32" s="10">
        <f t="shared" si="4"/>
        <v>110</v>
      </c>
      <c r="AA32" s="10" t="str">
        <f t="shared" si="5"/>
        <v/>
      </c>
      <c r="AB32" s="10" t="str">
        <f t="shared" si="6"/>
        <v/>
      </c>
      <c r="AC32" s="10" t="str">
        <f t="shared" si="7"/>
        <v/>
      </c>
      <c r="AD32" s="10" t="str">
        <f t="shared" si="8"/>
        <v/>
      </c>
      <c r="AE32" s="10" t="str">
        <f t="shared" si="9"/>
        <v/>
      </c>
      <c r="AF32" s="10" t="str">
        <f t="shared" si="10"/>
        <v/>
      </c>
      <c r="AG32" s="10">
        <f t="shared" si="11"/>
        <v>52.5</v>
      </c>
      <c r="AH32" s="10" t="str">
        <f t="shared" si="12"/>
        <v/>
      </c>
      <c r="AI32" s="13" t="str">
        <f t="shared" si="13"/>
        <v>14</v>
      </c>
      <c r="AJ32" s="11">
        <f t="shared" si="14"/>
        <v>14</v>
      </c>
    </row>
    <row r="33" spans="1:36" x14ac:dyDescent="0.25">
      <c r="A33" s="1">
        <v>15</v>
      </c>
      <c r="B33" s="4">
        <v>48</v>
      </c>
      <c r="C33" s="9" t="s">
        <v>516</v>
      </c>
      <c r="D33" s="9" t="s">
        <v>89</v>
      </c>
      <c r="E33" s="9" t="s">
        <v>157</v>
      </c>
      <c r="F33" s="9">
        <v>3096162476</v>
      </c>
      <c r="G33" s="9" t="s">
        <v>65</v>
      </c>
      <c r="H33" s="27"/>
      <c r="I33" s="6">
        <v>10</v>
      </c>
      <c r="J33" s="6">
        <v>10</v>
      </c>
      <c r="K33" s="9">
        <v>21</v>
      </c>
      <c r="L33" s="7">
        <f t="shared" si="15"/>
        <v>52.5</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177</v>
      </c>
      <c r="Z33" s="10">
        <f t="shared" si="4"/>
        <v>110</v>
      </c>
      <c r="AA33" s="10" t="str">
        <f t="shared" si="5"/>
        <v/>
      </c>
      <c r="AB33" s="10" t="str">
        <f t="shared" si="6"/>
        <v/>
      </c>
      <c r="AC33" s="10" t="str">
        <f t="shared" si="7"/>
        <v/>
      </c>
      <c r="AD33" s="10" t="str">
        <f t="shared" si="8"/>
        <v/>
      </c>
      <c r="AE33" s="10" t="str">
        <f t="shared" si="9"/>
        <v/>
      </c>
      <c r="AF33" s="10" t="str">
        <f t="shared" si="10"/>
        <v/>
      </c>
      <c r="AG33" s="10">
        <f t="shared" si="11"/>
        <v>52.5</v>
      </c>
      <c r="AH33" s="10" t="str">
        <f t="shared" si="12"/>
        <v/>
      </c>
      <c r="AI33" s="13" t="str">
        <f t="shared" si="13"/>
        <v>14</v>
      </c>
      <c r="AJ33" s="11">
        <f t="shared" si="14"/>
        <v>14</v>
      </c>
    </row>
    <row r="34" spans="1:36" x14ac:dyDescent="0.25">
      <c r="A34" s="1">
        <v>16</v>
      </c>
      <c r="B34" s="4">
        <v>48</v>
      </c>
      <c r="C34" s="9" t="s">
        <v>517</v>
      </c>
      <c r="D34" s="9" t="s">
        <v>125</v>
      </c>
      <c r="E34" s="9" t="s">
        <v>50</v>
      </c>
      <c r="F34" s="9">
        <v>2685463279</v>
      </c>
      <c r="G34" s="9" t="s">
        <v>65</v>
      </c>
      <c r="H34" s="27"/>
      <c r="I34" s="6">
        <v>10</v>
      </c>
      <c r="J34" s="6">
        <v>10</v>
      </c>
      <c r="K34" s="9">
        <v>19</v>
      </c>
      <c r="L34" s="7">
        <f t="shared" si="15"/>
        <v>47.5</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178</v>
      </c>
      <c r="Z34" s="10" t="str">
        <f t="shared" si="4"/>
        <v/>
      </c>
      <c r="AA34" s="10" t="str">
        <f t="shared" si="5"/>
        <v/>
      </c>
      <c r="AB34" s="10" t="str">
        <f t="shared" si="6"/>
        <v/>
      </c>
      <c r="AC34" s="10" t="str">
        <f t="shared" si="7"/>
        <v/>
      </c>
      <c r="AD34" s="10" t="str">
        <f t="shared" si="8"/>
        <v/>
      </c>
      <c r="AE34" s="10" t="str">
        <f t="shared" si="9"/>
        <v/>
      </c>
      <c r="AF34" s="10" t="str">
        <f t="shared" si="10"/>
        <v/>
      </c>
      <c r="AG34" s="10">
        <f t="shared" si="11"/>
        <v>47.5</v>
      </c>
      <c r="AH34" s="10" t="str">
        <f t="shared" si="12"/>
        <v/>
      </c>
      <c r="AI34" s="13" t="str">
        <f t="shared" si="13"/>
        <v>16</v>
      </c>
      <c r="AJ34" s="11">
        <f t="shared" si="14"/>
        <v>16</v>
      </c>
    </row>
    <row r="35" spans="1:36" x14ac:dyDescent="0.25">
      <c r="A35" s="1">
        <v>17</v>
      </c>
      <c r="B35" s="4">
        <v>48</v>
      </c>
      <c r="C35" s="9" t="s">
        <v>29</v>
      </c>
      <c r="D35" s="9" t="s">
        <v>122</v>
      </c>
      <c r="E35" s="9" t="s">
        <v>54</v>
      </c>
      <c r="F35" s="9">
        <v>504117830</v>
      </c>
      <c r="G35" s="9" t="s">
        <v>65</v>
      </c>
      <c r="H35" s="27"/>
      <c r="I35" s="6">
        <v>10</v>
      </c>
      <c r="J35" s="6">
        <v>10</v>
      </c>
      <c r="K35" s="9">
        <v>18</v>
      </c>
      <c r="L35" s="7">
        <f t="shared" si="15"/>
        <v>45</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178</v>
      </c>
      <c r="Z35" s="10" t="str">
        <f t="shared" si="4"/>
        <v/>
      </c>
      <c r="AA35" s="10" t="str">
        <f t="shared" si="5"/>
        <v/>
      </c>
      <c r="AB35" s="10" t="str">
        <f t="shared" si="6"/>
        <v/>
      </c>
      <c r="AC35" s="10" t="str">
        <f t="shared" si="7"/>
        <v/>
      </c>
      <c r="AD35" s="10" t="str">
        <f t="shared" si="8"/>
        <v/>
      </c>
      <c r="AE35" s="10" t="str">
        <f t="shared" si="9"/>
        <v/>
      </c>
      <c r="AF35" s="10" t="str">
        <f t="shared" si="10"/>
        <v/>
      </c>
      <c r="AG35" s="10">
        <f t="shared" si="11"/>
        <v>45</v>
      </c>
      <c r="AH35" s="10" t="str">
        <f t="shared" si="12"/>
        <v/>
      </c>
      <c r="AI35" s="13" t="str">
        <f t="shared" si="13"/>
        <v>17</v>
      </c>
      <c r="AJ35" s="11">
        <f t="shared" si="14"/>
        <v>17</v>
      </c>
    </row>
    <row r="36" spans="1:36" x14ac:dyDescent="0.25">
      <c r="A36" s="1">
        <v>18</v>
      </c>
      <c r="B36" s="4">
        <v>48</v>
      </c>
      <c r="C36" s="9" t="s">
        <v>518</v>
      </c>
      <c r="D36" s="9" t="s">
        <v>103</v>
      </c>
      <c r="E36" s="9" t="s">
        <v>188</v>
      </c>
      <c r="F36" s="9">
        <v>398095981</v>
      </c>
      <c r="G36" s="9" t="s">
        <v>65</v>
      </c>
      <c r="H36" s="27"/>
      <c r="I36" s="6">
        <v>10</v>
      </c>
      <c r="J36" s="6">
        <v>10</v>
      </c>
      <c r="K36" s="9">
        <v>17</v>
      </c>
      <c r="L36" s="7">
        <f t="shared" si="15"/>
        <v>42.5</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178</v>
      </c>
      <c r="Z36" s="10" t="str">
        <f t="shared" si="4"/>
        <v/>
      </c>
      <c r="AA36" s="10" t="str">
        <f t="shared" si="5"/>
        <v/>
      </c>
      <c r="AB36" s="10" t="str">
        <f t="shared" si="6"/>
        <v/>
      </c>
      <c r="AC36" s="10" t="str">
        <f t="shared" si="7"/>
        <v/>
      </c>
      <c r="AD36" s="10" t="str">
        <f t="shared" si="8"/>
        <v/>
      </c>
      <c r="AE36" s="10" t="str">
        <f t="shared" si="9"/>
        <v/>
      </c>
      <c r="AF36" s="10" t="str">
        <f t="shared" si="10"/>
        <v/>
      </c>
      <c r="AG36" s="10">
        <f t="shared" si="11"/>
        <v>42.5</v>
      </c>
      <c r="AH36" s="10" t="str">
        <f t="shared" si="12"/>
        <v/>
      </c>
      <c r="AI36" s="13" t="str">
        <f t="shared" si="13"/>
        <v>18</v>
      </c>
      <c r="AJ36" s="11">
        <f t="shared" si="14"/>
        <v>18</v>
      </c>
    </row>
    <row r="37" spans="1:36" x14ac:dyDescent="0.25">
      <c r="A37" s="1">
        <v>19</v>
      </c>
      <c r="B37" s="4">
        <v>48</v>
      </c>
      <c r="C37" s="9" t="s">
        <v>519</v>
      </c>
      <c r="D37" s="9" t="s">
        <v>87</v>
      </c>
      <c r="E37" s="9" t="s">
        <v>54</v>
      </c>
      <c r="F37" s="9">
        <v>1588852393</v>
      </c>
      <c r="G37" s="9" t="s">
        <v>65</v>
      </c>
      <c r="H37" s="27"/>
      <c r="I37" s="6">
        <v>10</v>
      </c>
      <c r="J37" s="6">
        <v>10</v>
      </c>
      <c r="K37" s="9">
        <v>17</v>
      </c>
      <c r="L37" s="7">
        <f t="shared" si="15"/>
        <v>42.5</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178</v>
      </c>
      <c r="Z37" s="10" t="str">
        <f t="shared" si="4"/>
        <v/>
      </c>
      <c r="AA37" s="10" t="str">
        <f t="shared" si="5"/>
        <v/>
      </c>
      <c r="AB37" s="10" t="str">
        <f t="shared" si="6"/>
        <v/>
      </c>
      <c r="AC37" s="10" t="str">
        <f t="shared" si="7"/>
        <v/>
      </c>
      <c r="AD37" s="10" t="str">
        <f t="shared" si="8"/>
        <v/>
      </c>
      <c r="AE37" s="10" t="str">
        <f t="shared" si="9"/>
        <v/>
      </c>
      <c r="AF37" s="10" t="str">
        <f t="shared" si="10"/>
        <v/>
      </c>
      <c r="AG37" s="10">
        <f t="shared" si="11"/>
        <v>42.5</v>
      </c>
      <c r="AH37" s="10" t="str">
        <f t="shared" si="12"/>
        <v/>
      </c>
      <c r="AI37" s="13" t="str">
        <f t="shared" si="13"/>
        <v>18</v>
      </c>
      <c r="AJ37" s="11">
        <f t="shared" si="14"/>
        <v>18</v>
      </c>
    </row>
    <row r="38" spans="1:36" x14ac:dyDescent="0.25">
      <c r="A38" s="1">
        <v>20</v>
      </c>
      <c r="B38" s="4">
        <v>48</v>
      </c>
      <c r="C38" s="9" t="s">
        <v>520</v>
      </c>
      <c r="D38" s="9" t="s">
        <v>74</v>
      </c>
      <c r="E38" s="9" t="s">
        <v>38</v>
      </c>
      <c r="F38" s="9">
        <v>3104562094</v>
      </c>
      <c r="G38" s="9" t="s">
        <v>65</v>
      </c>
      <c r="H38" s="27"/>
      <c r="I38" s="6">
        <v>10</v>
      </c>
      <c r="J38" s="6">
        <v>10</v>
      </c>
      <c r="K38" s="9">
        <v>17</v>
      </c>
      <c r="L38" s="7">
        <f t="shared" si="15"/>
        <v>42.5</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178</v>
      </c>
      <c r="Z38" s="10" t="str">
        <f t="shared" si="4"/>
        <v/>
      </c>
      <c r="AA38" s="10" t="str">
        <f t="shared" si="5"/>
        <v/>
      </c>
      <c r="AB38" s="10" t="str">
        <f t="shared" si="6"/>
        <v/>
      </c>
      <c r="AC38" s="10" t="str">
        <f t="shared" si="7"/>
        <v/>
      </c>
      <c r="AD38" s="10" t="str">
        <f t="shared" si="8"/>
        <v/>
      </c>
      <c r="AE38" s="10" t="str">
        <f t="shared" si="9"/>
        <v/>
      </c>
      <c r="AF38" s="10" t="str">
        <f t="shared" si="10"/>
        <v/>
      </c>
      <c r="AG38" s="10">
        <f t="shared" si="11"/>
        <v>42.5</v>
      </c>
      <c r="AH38" s="10" t="str">
        <f t="shared" si="12"/>
        <v/>
      </c>
      <c r="AI38" s="13" t="str">
        <f t="shared" si="13"/>
        <v>18</v>
      </c>
      <c r="AJ38" s="11">
        <f t="shared" si="14"/>
        <v>18</v>
      </c>
    </row>
    <row r="39" spans="1:36" x14ac:dyDescent="0.25">
      <c r="A39" s="1">
        <v>21</v>
      </c>
      <c r="B39" s="4">
        <v>48</v>
      </c>
      <c r="C39" s="9" t="s">
        <v>521</v>
      </c>
      <c r="D39" s="9" t="s">
        <v>125</v>
      </c>
      <c r="E39" s="9" t="s">
        <v>188</v>
      </c>
      <c r="F39" s="9">
        <v>1628701768</v>
      </c>
      <c r="G39" s="9" t="s">
        <v>35</v>
      </c>
      <c r="H39" s="27"/>
      <c r="I39" s="6">
        <v>10</v>
      </c>
      <c r="J39" s="6">
        <v>10</v>
      </c>
      <c r="K39" s="9">
        <v>17</v>
      </c>
      <c r="L39" s="7">
        <f t="shared" si="15"/>
        <v>42.5</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178</v>
      </c>
      <c r="Z39" s="10" t="str">
        <f t="shared" si="4"/>
        <v/>
      </c>
      <c r="AA39" s="10" t="str">
        <f t="shared" si="5"/>
        <v/>
      </c>
      <c r="AB39" s="10" t="str">
        <f t="shared" si="6"/>
        <v/>
      </c>
      <c r="AC39" s="10" t="str">
        <f t="shared" si="7"/>
        <v/>
      </c>
      <c r="AD39" s="10" t="str">
        <f t="shared" si="8"/>
        <v/>
      </c>
      <c r="AE39" s="10" t="str">
        <f t="shared" si="9"/>
        <v/>
      </c>
      <c r="AF39" s="10" t="str">
        <f t="shared" si="10"/>
        <v/>
      </c>
      <c r="AG39" s="10">
        <f t="shared" si="11"/>
        <v>42.5</v>
      </c>
      <c r="AH39" s="10" t="str">
        <f t="shared" si="12"/>
        <v/>
      </c>
      <c r="AI39" s="13" t="str">
        <f t="shared" si="13"/>
        <v>18</v>
      </c>
      <c r="AJ39" s="11">
        <f t="shared" si="14"/>
        <v>18</v>
      </c>
    </row>
    <row r="40" spans="1:36" x14ac:dyDescent="0.25">
      <c r="A40" s="1">
        <v>22</v>
      </c>
      <c r="B40" s="4">
        <v>48</v>
      </c>
      <c r="C40" s="9" t="s">
        <v>497</v>
      </c>
      <c r="D40" s="9" t="s">
        <v>74</v>
      </c>
      <c r="E40" s="9" t="s">
        <v>31</v>
      </c>
      <c r="F40" s="9">
        <v>1086653425</v>
      </c>
      <c r="G40" s="9" t="s">
        <v>65</v>
      </c>
      <c r="H40" s="27"/>
      <c r="I40" s="6">
        <v>10</v>
      </c>
      <c r="J40" s="6">
        <v>10</v>
      </c>
      <c r="K40" s="9">
        <v>16</v>
      </c>
      <c r="L40" s="7">
        <f t="shared" si="15"/>
        <v>40</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178</v>
      </c>
      <c r="Z40" s="10" t="str">
        <f t="shared" si="4"/>
        <v/>
      </c>
      <c r="AA40" s="10" t="str">
        <f t="shared" si="5"/>
        <v/>
      </c>
      <c r="AB40" s="10" t="str">
        <f t="shared" si="6"/>
        <v/>
      </c>
      <c r="AC40" s="10" t="str">
        <f t="shared" si="7"/>
        <v/>
      </c>
      <c r="AD40" s="10" t="str">
        <f t="shared" si="8"/>
        <v/>
      </c>
      <c r="AE40" s="10" t="str">
        <f t="shared" si="9"/>
        <v/>
      </c>
      <c r="AF40" s="10" t="str">
        <f t="shared" si="10"/>
        <v/>
      </c>
      <c r="AG40" s="10">
        <f t="shared" si="11"/>
        <v>40</v>
      </c>
      <c r="AH40" s="10" t="str">
        <f t="shared" si="12"/>
        <v/>
      </c>
      <c r="AI40" s="13" t="str">
        <f t="shared" si="13"/>
        <v>22</v>
      </c>
      <c r="AJ40" s="11">
        <f t="shared" si="14"/>
        <v>22</v>
      </c>
    </row>
    <row r="41" spans="1:36" x14ac:dyDescent="0.25">
      <c r="A41" s="1">
        <v>23</v>
      </c>
      <c r="B41" s="4">
        <v>48</v>
      </c>
      <c r="C41" s="9" t="s">
        <v>522</v>
      </c>
      <c r="D41" s="9" t="s">
        <v>56</v>
      </c>
      <c r="E41" s="9" t="s">
        <v>151</v>
      </c>
      <c r="F41" s="9">
        <v>3775292595</v>
      </c>
      <c r="G41" s="9" t="s">
        <v>35</v>
      </c>
      <c r="H41" s="27"/>
      <c r="I41" s="6">
        <v>10</v>
      </c>
      <c r="J41" s="6">
        <v>10</v>
      </c>
      <c r="K41" s="9">
        <v>15</v>
      </c>
      <c r="L41" s="7">
        <f t="shared" si="15"/>
        <v>37.5</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178</v>
      </c>
      <c r="Z41" s="10" t="str">
        <f t="shared" si="4"/>
        <v/>
      </c>
      <c r="AA41" s="10" t="str">
        <f t="shared" si="5"/>
        <v/>
      </c>
      <c r="AB41" s="10" t="str">
        <f t="shared" si="6"/>
        <v/>
      </c>
      <c r="AC41" s="10" t="str">
        <f t="shared" si="7"/>
        <v/>
      </c>
      <c r="AD41" s="10" t="str">
        <f t="shared" si="8"/>
        <v/>
      </c>
      <c r="AE41" s="10" t="str">
        <f t="shared" si="9"/>
        <v/>
      </c>
      <c r="AF41" s="10" t="str">
        <f t="shared" si="10"/>
        <v/>
      </c>
      <c r="AG41" s="10">
        <f t="shared" si="11"/>
        <v>37.5</v>
      </c>
      <c r="AH41" s="10" t="str">
        <f t="shared" si="12"/>
        <v/>
      </c>
      <c r="AI41" s="13" t="str">
        <f t="shared" si="13"/>
        <v>23</v>
      </c>
      <c r="AJ41" s="11">
        <f t="shared" si="14"/>
        <v>23</v>
      </c>
    </row>
    <row r="42" spans="1:36" x14ac:dyDescent="0.25">
      <c r="A42" s="1">
        <v>24</v>
      </c>
      <c r="B42" s="4">
        <v>48</v>
      </c>
      <c r="C42" s="9" t="s">
        <v>523</v>
      </c>
      <c r="D42" s="9" t="s">
        <v>47</v>
      </c>
      <c r="E42" s="9" t="s">
        <v>104</v>
      </c>
      <c r="F42" s="9">
        <v>1762331344</v>
      </c>
      <c r="G42" s="9" t="s">
        <v>65</v>
      </c>
      <c r="H42" s="27"/>
      <c r="I42" s="6">
        <v>10</v>
      </c>
      <c r="J42" s="6">
        <v>10</v>
      </c>
      <c r="K42" s="9">
        <v>15</v>
      </c>
      <c r="L42" s="7">
        <f t="shared" si="15"/>
        <v>37.5</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178</v>
      </c>
      <c r="Z42" s="10" t="str">
        <f t="shared" si="4"/>
        <v/>
      </c>
      <c r="AA42" s="10" t="str">
        <f t="shared" si="5"/>
        <v/>
      </c>
      <c r="AB42" s="10" t="str">
        <f t="shared" si="6"/>
        <v/>
      </c>
      <c r="AC42" s="10" t="str">
        <f t="shared" si="7"/>
        <v/>
      </c>
      <c r="AD42" s="10" t="str">
        <f t="shared" si="8"/>
        <v/>
      </c>
      <c r="AE42" s="10" t="str">
        <f t="shared" si="9"/>
        <v/>
      </c>
      <c r="AF42" s="10" t="str">
        <f t="shared" si="10"/>
        <v/>
      </c>
      <c r="AG42" s="10">
        <f t="shared" si="11"/>
        <v>37.5</v>
      </c>
      <c r="AH42" s="10" t="str">
        <f t="shared" si="12"/>
        <v/>
      </c>
      <c r="AI42" s="13" t="str">
        <f t="shared" si="13"/>
        <v>23</v>
      </c>
      <c r="AJ42" s="11">
        <f t="shared" si="14"/>
        <v>23</v>
      </c>
    </row>
    <row r="43" spans="1:36" x14ac:dyDescent="0.25">
      <c r="A43" s="1">
        <v>25</v>
      </c>
      <c r="B43" s="4">
        <v>48</v>
      </c>
      <c r="C43" s="9" t="s">
        <v>524</v>
      </c>
      <c r="D43" s="9" t="s">
        <v>89</v>
      </c>
      <c r="E43" s="9" t="s">
        <v>54</v>
      </c>
      <c r="F43" s="9">
        <v>2516669477</v>
      </c>
      <c r="G43" s="9" t="s">
        <v>35</v>
      </c>
      <c r="H43" s="27"/>
      <c r="I43" s="6">
        <v>10</v>
      </c>
      <c r="J43" s="6">
        <v>10</v>
      </c>
      <c r="K43" s="9">
        <v>15</v>
      </c>
      <c r="L43" s="7">
        <f t="shared" si="15"/>
        <v>37.5</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178</v>
      </c>
      <c r="Z43" s="10" t="str">
        <f t="shared" si="4"/>
        <v/>
      </c>
      <c r="AA43" s="10" t="str">
        <f t="shared" si="5"/>
        <v/>
      </c>
      <c r="AB43" s="10" t="str">
        <f t="shared" si="6"/>
        <v/>
      </c>
      <c r="AC43" s="10" t="str">
        <f t="shared" si="7"/>
        <v/>
      </c>
      <c r="AD43" s="10" t="str">
        <f t="shared" si="8"/>
        <v/>
      </c>
      <c r="AE43" s="10" t="str">
        <f t="shared" si="9"/>
        <v/>
      </c>
      <c r="AF43" s="10" t="str">
        <f t="shared" si="10"/>
        <v/>
      </c>
      <c r="AG43" s="10">
        <f t="shared" si="11"/>
        <v>37.5</v>
      </c>
      <c r="AH43" s="10" t="str">
        <f t="shared" si="12"/>
        <v/>
      </c>
      <c r="AI43" s="13" t="str">
        <f t="shared" si="13"/>
        <v>23</v>
      </c>
      <c r="AJ43" s="11">
        <f t="shared" si="14"/>
        <v>23</v>
      </c>
    </row>
    <row r="44" spans="1:36" x14ac:dyDescent="0.25">
      <c r="A44" s="1">
        <v>26</v>
      </c>
      <c r="B44" s="4">
        <v>48</v>
      </c>
      <c r="C44" s="9" t="s">
        <v>525</v>
      </c>
      <c r="D44" s="9" t="s">
        <v>74</v>
      </c>
      <c r="E44" s="9" t="s">
        <v>45</v>
      </c>
      <c r="F44" s="9">
        <v>1330671965</v>
      </c>
      <c r="G44" s="9" t="s">
        <v>35</v>
      </c>
      <c r="H44" s="27"/>
      <c r="I44" s="6">
        <v>10</v>
      </c>
      <c r="J44" s="6">
        <v>10</v>
      </c>
      <c r="K44" s="9">
        <v>14</v>
      </c>
      <c r="L44" s="7">
        <f t="shared" si="15"/>
        <v>35</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178</v>
      </c>
      <c r="Z44" s="10" t="str">
        <f t="shared" si="4"/>
        <v/>
      </c>
      <c r="AA44" s="10" t="str">
        <f t="shared" si="5"/>
        <v/>
      </c>
      <c r="AB44" s="10" t="str">
        <f t="shared" si="6"/>
        <v/>
      </c>
      <c r="AC44" s="10" t="str">
        <f t="shared" si="7"/>
        <v/>
      </c>
      <c r="AD44" s="10" t="str">
        <f t="shared" si="8"/>
        <v/>
      </c>
      <c r="AE44" s="10" t="str">
        <f t="shared" si="9"/>
        <v/>
      </c>
      <c r="AF44" s="10" t="str">
        <f t="shared" si="10"/>
        <v/>
      </c>
      <c r="AG44" s="10">
        <f t="shared" si="11"/>
        <v>35</v>
      </c>
      <c r="AH44" s="10" t="str">
        <f t="shared" si="12"/>
        <v/>
      </c>
      <c r="AI44" s="13" t="str">
        <f t="shared" si="13"/>
        <v>26</v>
      </c>
      <c r="AJ44" s="11">
        <f t="shared" si="14"/>
        <v>26</v>
      </c>
    </row>
    <row r="45" spans="1:36" x14ac:dyDescent="0.25">
      <c r="A45" s="1">
        <v>27</v>
      </c>
      <c r="B45" s="4">
        <v>48</v>
      </c>
      <c r="C45" s="9" t="s">
        <v>526</v>
      </c>
      <c r="D45" s="9" t="s">
        <v>74</v>
      </c>
      <c r="E45" s="9" t="s">
        <v>54</v>
      </c>
      <c r="F45" s="9">
        <v>3011190653</v>
      </c>
      <c r="G45" s="9" t="s">
        <v>65</v>
      </c>
      <c r="H45" s="27"/>
      <c r="I45" s="6">
        <v>10</v>
      </c>
      <c r="J45" s="6">
        <v>10</v>
      </c>
      <c r="K45" s="9">
        <v>14</v>
      </c>
      <c r="L45" s="7">
        <f t="shared" si="15"/>
        <v>35</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178</v>
      </c>
      <c r="Z45" s="10" t="str">
        <f t="shared" si="4"/>
        <v/>
      </c>
      <c r="AA45" s="10" t="str">
        <f t="shared" si="5"/>
        <v/>
      </c>
      <c r="AB45" s="10" t="str">
        <f t="shared" si="6"/>
        <v/>
      </c>
      <c r="AC45" s="10" t="str">
        <f t="shared" si="7"/>
        <v/>
      </c>
      <c r="AD45" s="10" t="str">
        <f t="shared" si="8"/>
        <v/>
      </c>
      <c r="AE45" s="10" t="str">
        <f t="shared" si="9"/>
        <v/>
      </c>
      <c r="AF45" s="10" t="str">
        <f t="shared" si="10"/>
        <v/>
      </c>
      <c r="AG45" s="10">
        <f t="shared" si="11"/>
        <v>35</v>
      </c>
      <c r="AH45" s="10" t="str">
        <f t="shared" si="12"/>
        <v/>
      </c>
      <c r="AI45" s="13" t="str">
        <f t="shared" si="13"/>
        <v>26</v>
      </c>
      <c r="AJ45" s="11">
        <f t="shared" si="14"/>
        <v>26</v>
      </c>
    </row>
    <row r="46" spans="1:36" x14ac:dyDescent="0.25">
      <c r="A46" s="1">
        <v>28</v>
      </c>
      <c r="B46" s="4">
        <v>48</v>
      </c>
      <c r="C46" s="9" t="s">
        <v>527</v>
      </c>
      <c r="D46" s="9" t="s">
        <v>37</v>
      </c>
      <c r="E46" s="9" t="s">
        <v>31</v>
      </c>
      <c r="F46" s="9">
        <v>2525873292</v>
      </c>
      <c r="G46" s="9" t="s">
        <v>65</v>
      </c>
      <c r="H46" s="27"/>
      <c r="I46" s="6">
        <v>10</v>
      </c>
      <c r="J46" s="6">
        <v>10</v>
      </c>
      <c r="K46" s="9">
        <v>13</v>
      </c>
      <c r="L46" s="7">
        <f t="shared" si="15"/>
        <v>32.5</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178</v>
      </c>
      <c r="Z46" s="10" t="str">
        <f t="shared" si="4"/>
        <v/>
      </c>
      <c r="AA46" s="10" t="str">
        <f t="shared" si="5"/>
        <v/>
      </c>
      <c r="AB46" s="10" t="str">
        <f t="shared" si="6"/>
        <v/>
      </c>
      <c r="AC46" s="10" t="str">
        <f t="shared" si="7"/>
        <v/>
      </c>
      <c r="AD46" s="10" t="str">
        <f t="shared" si="8"/>
        <v/>
      </c>
      <c r="AE46" s="10" t="str">
        <f t="shared" si="9"/>
        <v/>
      </c>
      <c r="AF46" s="10" t="str">
        <f t="shared" si="10"/>
        <v/>
      </c>
      <c r="AG46" s="10">
        <f t="shared" si="11"/>
        <v>32.5</v>
      </c>
      <c r="AH46" s="10" t="str">
        <f t="shared" si="12"/>
        <v/>
      </c>
      <c r="AI46" s="13" t="str">
        <f t="shared" si="13"/>
        <v>28</v>
      </c>
      <c r="AJ46" s="11">
        <f t="shared" si="14"/>
        <v>28</v>
      </c>
    </row>
    <row r="47" spans="1:36" x14ac:dyDescent="0.25">
      <c r="A47" s="1">
        <v>29</v>
      </c>
      <c r="B47" s="4">
        <v>48</v>
      </c>
      <c r="C47" s="9" t="s">
        <v>207</v>
      </c>
      <c r="D47" s="9" t="s">
        <v>37</v>
      </c>
      <c r="E47" s="9" t="s">
        <v>31</v>
      </c>
      <c r="F47" s="9">
        <v>661576978</v>
      </c>
      <c r="G47" s="9" t="s">
        <v>65</v>
      </c>
      <c r="H47" s="27"/>
      <c r="I47" s="6">
        <v>10</v>
      </c>
      <c r="J47" s="6">
        <v>10</v>
      </c>
      <c r="K47" s="9">
        <v>12</v>
      </c>
      <c r="L47" s="7">
        <f t="shared" si="15"/>
        <v>30</v>
      </c>
      <c r="M47" s="8" t="str">
        <f>IF(J47=4,RANK(L47,$AA$19:$AA$403,0)+COUNTIF($AA$1:AA46,AA47),"")&amp;IF(J47=5,RANK(L47,$AB$19:$AB$403,0)+COUNTIF($AB$1:AB46,AB47),"")&amp;IF(J47=6,RANK(L47,$AC$19:$AC$403,0)+COUNTIF($AC$1:AC46,AC47),"")&amp;IF(J47=7,RANK(L47,$AD$19:$AD$403,0)+COUNTIF($AD$1:AD46,AD47),"")&amp;IF(J47=8,RANK(L47,$AE$19:$AE$403,0)+COUNTIF($AE$1:AE46,AE47),"")&amp;IF(J47=9,RANK(L47,$AF$19:$AF$403,0)+COUNTIF($AF$1:AF46,AF47),"")&amp;IF(J47=10,RANK(L47,$AG$19:$AG$403,0)+COUNTIF($AG$1:AG46,AG47),"")&amp;IF(J47=11,RANK(L47,$AH$19:$AH$403,0)+COUNTIF($AH$1:AH46,AH47),"")</f>
        <v>29</v>
      </c>
      <c r="N47" s="9" t="s">
        <v>178</v>
      </c>
      <c r="Z47" s="10" t="str">
        <f t="shared" si="4"/>
        <v/>
      </c>
      <c r="AA47" s="10" t="str">
        <f t="shared" si="5"/>
        <v/>
      </c>
      <c r="AB47" s="10" t="str">
        <f t="shared" si="6"/>
        <v/>
      </c>
      <c r="AC47" s="10" t="str">
        <f t="shared" si="7"/>
        <v/>
      </c>
      <c r="AD47" s="10" t="str">
        <f t="shared" si="8"/>
        <v/>
      </c>
      <c r="AE47" s="10" t="str">
        <f t="shared" si="9"/>
        <v/>
      </c>
      <c r="AF47" s="10" t="str">
        <f t="shared" si="10"/>
        <v/>
      </c>
      <c r="AG47" s="10">
        <f t="shared" si="11"/>
        <v>30</v>
      </c>
      <c r="AH47" s="10" t="str">
        <f t="shared" si="12"/>
        <v/>
      </c>
      <c r="AI47" s="13" t="str">
        <f t="shared" si="13"/>
        <v>29</v>
      </c>
      <c r="AJ47" s="11">
        <f t="shared" si="14"/>
        <v>29</v>
      </c>
    </row>
    <row r="48" spans="1:36" x14ac:dyDescent="0.25">
      <c r="A48" s="1">
        <v>30</v>
      </c>
      <c r="B48" s="4">
        <v>48</v>
      </c>
      <c r="C48" s="9" t="s">
        <v>528</v>
      </c>
      <c r="D48" s="9" t="s">
        <v>40</v>
      </c>
      <c r="E48" s="9" t="s">
        <v>54</v>
      </c>
      <c r="F48" s="9">
        <v>3368578450</v>
      </c>
      <c r="G48" s="9" t="s">
        <v>35</v>
      </c>
      <c r="H48" s="27"/>
      <c r="I48" s="6">
        <v>10</v>
      </c>
      <c r="J48" s="6">
        <v>10</v>
      </c>
      <c r="K48" s="9">
        <v>12</v>
      </c>
      <c r="L48" s="7">
        <f t="shared" si="15"/>
        <v>30</v>
      </c>
      <c r="M48" s="8" t="str">
        <f>IF(J48=4,RANK(L48,$AA$19:$AA$403,0)+COUNTIF($AA$1:AA47,AA48),"")&amp;IF(J48=5,RANK(L48,$AB$19:$AB$403,0)+COUNTIF($AB$1:AB47,AB48),"")&amp;IF(J48=6,RANK(L48,$AC$19:$AC$403,0)+COUNTIF($AC$1:AC47,AC48),"")&amp;IF(J48=7,RANK(L48,$AD$19:$AD$403,0)+COUNTIF($AD$1:AD47,AD48),"")&amp;IF(J48=8,RANK(L48,$AE$19:$AE$403,0)+COUNTIF($AE$1:AE47,AE48),"")&amp;IF(J48=9,RANK(L48,$AF$19:$AF$403,0)+COUNTIF($AF$1:AF47,AF48),"")&amp;IF(J48=10,RANK(L48,$AG$19:$AG$403,0)+COUNTIF($AG$1:AG47,AG48),"")&amp;IF(J48=11,RANK(L48,$AH$19:$AH$403,0)+COUNTIF($AH$1:AH47,AH48),"")</f>
        <v>30</v>
      </c>
      <c r="N48" s="9" t="s">
        <v>178</v>
      </c>
      <c r="Z48" s="10" t="str">
        <f t="shared" si="4"/>
        <v/>
      </c>
      <c r="AA48" s="10" t="str">
        <f t="shared" si="5"/>
        <v/>
      </c>
      <c r="AB48" s="10" t="str">
        <f t="shared" si="6"/>
        <v/>
      </c>
      <c r="AC48" s="10" t="str">
        <f t="shared" si="7"/>
        <v/>
      </c>
      <c r="AD48" s="10" t="str">
        <f t="shared" si="8"/>
        <v/>
      </c>
      <c r="AE48" s="10" t="str">
        <f t="shared" si="9"/>
        <v/>
      </c>
      <c r="AF48" s="10" t="str">
        <f t="shared" si="10"/>
        <v/>
      </c>
      <c r="AG48" s="10">
        <f t="shared" si="11"/>
        <v>30</v>
      </c>
      <c r="AH48" s="10" t="str">
        <f t="shared" si="12"/>
        <v/>
      </c>
      <c r="AI48" s="13" t="str">
        <f t="shared" si="13"/>
        <v>29</v>
      </c>
      <c r="AJ48" s="11">
        <f t="shared" si="14"/>
        <v>29</v>
      </c>
    </row>
    <row r="49" spans="1:36" x14ac:dyDescent="0.25">
      <c r="A49" s="1">
        <v>31</v>
      </c>
      <c r="B49" s="4">
        <v>48</v>
      </c>
      <c r="C49" s="9" t="s">
        <v>529</v>
      </c>
      <c r="D49" s="9" t="s">
        <v>174</v>
      </c>
      <c r="E49" s="9" t="s">
        <v>31</v>
      </c>
      <c r="F49" s="9">
        <v>1152819588</v>
      </c>
      <c r="G49" s="9" t="s">
        <v>35</v>
      </c>
      <c r="H49" s="27"/>
      <c r="I49" s="6">
        <v>10</v>
      </c>
      <c r="J49" s="6">
        <v>10</v>
      </c>
      <c r="K49" s="9">
        <v>11</v>
      </c>
      <c r="L49" s="7">
        <f t="shared" si="15"/>
        <v>27.5</v>
      </c>
      <c r="M49" s="8" t="str">
        <f>IF(J49=4,RANK(L49,$AA$19:$AA$403,0)+COUNTIF($AA$1:AA48,AA49),"")&amp;IF(J49=5,RANK(L49,$AB$19:$AB$403,0)+COUNTIF($AB$1:AB48,AB49),"")&amp;IF(J49=6,RANK(L49,$AC$19:$AC$403,0)+COUNTIF($AC$1:AC48,AC49),"")&amp;IF(J49=7,RANK(L49,$AD$19:$AD$403,0)+COUNTIF($AD$1:AD48,AD49),"")&amp;IF(J49=8,RANK(L49,$AE$19:$AE$403,0)+COUNTIF($AE$1:AE48,AE49),"")&amp;IF(J49=9,RANK(L49,$AF$19:$AF$403,0)+COUNTIF($AF$1:AF48,AF49),"")&amp;IF(J49=10,RANK(L49,$AG$19:$AG$403,0)+COUNTIF($AG$1:AG48,AG49),"")&amp;IF(J49=11,RANK(L49,$AH$19:$AH$403,0)+COUNTIF($AH$1:AH48,AH49),"")</f>
        <v>31</v>
      </c>
      <c r="N49" s="9" t="s">
        <v>178</v>
      </c>
      <c r="Z49" s="10" t="str">
        <f t="shared" si="4"/>
        <v/>
      </c>
      <c r="AA49" s="10" t="str">
        <f t="shared" si="5"/>
        <v/>
      </c>
      <c r="AB49" s="10" t="str">
        <f t="shared" si="6"/>
        <v/>
      </c>
      <c r="AC49" s="10" t="str">
        <f t="shared" si="7"/>
        <v/>
      </c>
      <c r="AD49" s="10" t="str">
        <f t="shared" si="8"/>
        <v/>
      </c>
      <c r="AE49" s="10" t="str">
        <f t="shared" si="9"/>
        <v/>
      </c>
      <c r="AF49" s="10" t="str">
        <f t="shared" si="10"/>
        <v/>
      </c>
      <c r="AG49" s="10">
        <f t="shared" si="11"/>
        <v>27.5</v>
      </c>
      <c r="AH49" s="10" t="str">
        <f t="shared" si="12"/>
        <v/>
      </c>
      <c r="AI49" s="13" t="str">
        <f t="shared" si="13"/>
        <v>31</v>
      </c>
      <c r="AJ49" s="11">
        <f t="shared" si="14"/>
        <v>31</v>
      </c>
    </row>
    <row r="50" spans="1:36" x14ac:dyDescent="0.25">
      <c r="A50" s="1">
        <v>32</v>
      </c>
      <c r="B50" s="4">
        <v>48</v>
      </c>
      <c r="C50" s="9" t="s">
        <v>530</v>
      </c>
      <c r="D50" s="9" t="s">
        <v>531</v>
      </c>
      <c r="E50" s="9" t="s">
        <v>54</v>
      </c>
      <c r="F50" s="9">
        <v>3735131730</v>
      </c>
      <c r="G50" s="9" t="s">
        <v>65</v>
      </c>
      <c r="H50" s="27"/>
      <c r="I50" s="6">
        <v>10</v>
      </c>
      <c r="J50" s="6">
        <v>10</v>
      </c>
      <c r="K50" s="9">
        <v>10</v>
      </c>
      <c r="L50" s="7">
        <f t="shared" si="15"/>
        <v>25</v>
      </c>
      <c r="M50" s="8" t="str">
        <f>IF(J50=4,RANK(L50,$AA$19:$AA$403,0)+COUNTIF($AA$1:AA49,AA50),"")&amp;IF(J50=5,RANK(L50,$AB$19:$AB$403,0)+COUNTIF($AB$1:AB49,AB50),"")&amp;IF(J50=6,RANK(L50,$AC$19:$AC$403,0)+COUNTIF($AC$1:AC49,AC50),"")&amp;IF(J50=7,RANK(L50,$AD$19:$AD$403,0)+COUNTIF($AD$1:AD49,AD50),"")&amp;IF(J50=8,RANK(L50,$AE$19:$AE$403,0)+COUNTIF($AE$1:AE49,AE50),"")&amp;IF(J50=9,RANK(L50,$AF$19:$AF$403,0)+COUNTIF($AF$1:AF49,AF50),"")&amp;IF(J50=10,RANK(L50,$AG$19:$AG$403,0)+COUNTIF($AG$1:AG49,AG50),"")&amp;IF(J50=11,RANK(L50,$AH$19:$AH$403,0)+COUNTIF($AH$1:AH49,AH50),"")</f>
        <v>32</v>
      </c>
      <c r="N50" s="9" t="s">
        <v>178</v>
      </c>
      <c r="Z50" s="10" t="str">
        <f t="shared" si="4"/>
        <v/>
      </c>
      <c r="AA50" s="10" t="str">
        <f t="shared" si="5"/>
        <v/>
      </c>
      <c r="AB50" s="10" t="str">
        <f t="shared" si="6"/>
        <v/>
      </c>
      <c r="AC50" s="10" t="str">
        <f t="shared" si="7"/>
        <v/>
      </c>
      <c r="AD50" s="10" t="str">
        <f t="shared" si="8"/>
        <v/>
      </c>
      <c r="AE50" s="10" t="str">
        <f t="shared" si="9"/>
        <v/>
      </c>
      <c r="AF50" s="10" t="str">
        <f t="shared" si="10"/>
        <v/>
      </c>
      <c r="AG50" s="10">
        <f t="shared" si="11"/>
        <v>25</v>
      </c>
      <c r="AH50" s="10" t="str">
        <f t="shared" si="12"/>
        <v/>
      </c>
      <c r="AI50" s="13" t="str">
        <f t="shared" si="13"/>
        <v>32</v>
      </c>
      <c r="AJ50" s="11">
        <f t="shared" si="14"/>
        <v>32</v>
      </c>
    </row>
    <row r="51" spans="1:36" x14ac:dyDescent="0.25">
      <c r="A51" s="1">
        <v>33</v>
      </c>
      <c r="B51" s="4">
        <v>48</v>
      </c>
      <c r="C51" s="9" t="s">
        <v>186</v>
      </c>
      <c r="D51" s="9" t="s">
        <v>197</v>
      </c>
      <c r="E51" s="9" t="s">
        <v>54</v>
      </c>
      <c r="F51" s="9">
        <v>3323192736</v>
      </c>
      <c r="G51" s="9" t="s">
        <v>35</v>
      </c>
      <c r="H51" s="27"/>
      <c r="I51" s="6">
        <v>10</v>
      </c>
      <c r="J51" s="6">
        <v>10</v>
      </c>
      <c r="K51" s="9">
        <v>9</v>
      </c>
      <c r="L51" s="7">
        <f t="shared" si="15"/>
        <v>22.5</v>
      </c>
      <c r="M51" s="8" t="str">
        <f>IF(J51=4,RANK(L51,$AA$19:$AA$403,0)+COUNTIF($AA$1:AA50,AA51),"")&amp;IF(J51=5,RANK(L51,$AB$19:$AB$403,0)+COUNTIF($AB$1:AB50,AB51),"")&amp;IF(J51=6,RANK(L51,$AC$19:$AC$403,0)+COUNTIF($AC$1:AC50,AC51),"")&amp;IF(J51=7,RANK(L51,$AD$19:$AD$403,0)+COUNTIF($AD$1:AD50,AD51),"")&amp;IF(J51=8,RANK(L51,$AE$19:$AE$403,0)+COUNTIF($AE$1:AE50,AE51),"")&amp;IF(J51=9,RANK(L51,$AF$19:$AF$403,0)+COUNTIF($AF$1:AF50,AF51),"")&amp;IF(J51=10,RANK(L51,$AG$19:$AG$403,0)+COUNTIF($AG$1:AG50,AG51),"")&amp;IF(J51=11,RANK(L51,$AH$19:$AH$403,0)+COUNTIF($AH$1:AH50,AH51),"")</f>
        <v>33</v>
      </c>
      <c r="N51" s="9" t="s">
        <v>178</v>
      </c>
      <c r="Z51" s="10" t="str">
        <f t="shared" si="4"/>
        <v/>
      </c>
      <c r="AA51" s="10" t="str">
        <f t="shared" si="5"/>
        <v/>
      </c>
      <c r="AB51" s="10" t="str">
        <f t="shared" si="6"/>
        <v/>
      </c>
      <c r="AC51" s="10" t="str">
        <f t="shared" si="7"/>
        <v/>
      </c>
      <c r="AD51" s="10" t="str">
        <f t="shared" si="8"/>
        <v/>
      </c>
      <c r="AE51" s="10" t="str">
        <f t="shared" si="9"/>
        <v/>
      </c>
      <c r="AF51" s="10" t="str">
        <f t="shared" si="10"/>
        <v/>
      </c>
      <c r="AG51" s="10">
        <f t="shared" si="11"/>
        <v>22.5</v>
      </c>
      <c r="AH51" s="10" t="str">
        <f t="shared" si="12"/>
        <v/>
      </c>
      <c r="AI51" s="13" t="str">
        <f t="shared" si="13"/>
        <v>33</v>
      </c>
      <c r="AJ51" s="11">
        <f t="shared" si="14"/>
        <v>33</v>
      </c>
    </row>
  </sheetData>
  <mergeCells count="6">
    <mergeCell ref="A16:B16"/>
    <mergeCell ref="A6:B7"/>
    <mergeCell ref="C6:G6"/>
    <mergeCell ref="H6:H7"/>
    <mergeCell ref="I6:J6"/>
    <mergeCell ref="I7:J7"/>
  </mergeCells>
  <conditionalFormatting sqref="L19:L51">
    <cfRule type="cellIs" dxfId="3" priority="1" operator="greaterThan">
      <formula>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67"/>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0</v>
      </c>
      <c r="D14" s="17">
        <f>COUNTIF($Z$19:$Z$928,11)</f>
        <v>0</v>
      </c>
      <c r="E14" s="17">
        <f>COUNTIF($Z$19:$Z$928,110)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COUNTIF(J19:J935,11)</f>
        <v>28</v>
      </c>
      <c r="D15" s="17">
        <f>COUNTIF($Z$19:$Z$928,12)</f>
        <v>3</v>
      </c>
      <c r="E15" s="17">
        <f>COUNTIF($Z$19:$Z$928,111)</f>
        <v>6</v>
      </c>
      <c r="F15" s="17">
        <f t="shared" si="2"/>
        <v>9</v>
      </c>
      <c r="G15" s="15">
        <f t="shared" si="0"/>
        <v>19</v>
      </c>
      <c r="H15" s="21">
        <v>88</v>
      </c>
      <c r="I15" s="22"/>
      <c r="J15" s="19">
        <f t="shared" si="1"/>
        <v>13</v>
      </c>
      <c r="Z15" s="10"/>
      <c r="AA15" s="10"/>
      <c r="AB15" s="10"/>
      <c r="AC15" s="10"/>
      <c r="AD15" s="10"/>
      <c r="AE15" s="10"/>
      <c r="AF15" s="10"/>
      <c r="AG15" s="10"/>
      <c r="AH15" s="11"/>
      <c r="AI15" s="11">
        <f t="shared" si="3"/>
        <v>0</v>
      </c>
      <c r="AJ15" s="11">
        <f t="shared" si="3"/>
        <v>13</v>
      </c>
    </row>
    <row r="16" spans="1:36" x14ac:dyDescent="0.25">
      <c r="A16" s="29" t="s">
        <v>24</v>
      </c>
      <c r="B16" s="30"/>
      <c r="C16" s="17">
        <f>SUM(C8:C15)</f>
        <v>28</v>
      </c>
      <c r="D16" s="17">
        <f>COUNTIF($N$19:$N$22,"победитель")</f>
        <v>1</v>
      </c>
      <c r="E16" s="17">
        <f>COUNTIF($N$19:$N$22,"призер")</f>
        <v>2</v>
      </c>
      <c r="F16" s="17">
        <f t="shared" si="2"/>
        <v>3</v>
      </c>
      <c r="G16" s="23">
        <f>SUM(G8:G15)</f>
        <v>19</v>
      </c>
      <c r="H16" s="24"/>
      <c r="I16" s="25"/>
      <c r="J16" s="26">
        <f>SUM(J8:J15)</f>
        <v>13</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532</v>
      </c>
      <c r="D19" s="9" t="s">
        <v>533</v>
      </c>
      <c r="E19" s="9" t="s">
        <v>54</v>
      </c>
      <c r="F19" s="9">
        <v>2808926346</v>
      </c>
      <c r="G19" s="9" t="s">
        <v>28</v>
      </c>
      <c r="H19" s="5"/>
      <c r="I19" s="6">
        <v>11</v>
      </c>
      <c r="J19" s="6">
        <v>11</v>
      </c>
      <c r="K19" s="9">
        <v>38</v>
      </c>
      <c r="L19" s="7">
        <f>K19*100/(IF(J19=$A$8,$H$8,IF(J19=$A$9,$H$9,IF(J19=$A$10,$H$10,IF(J19=$A$11,$H$11,IF(J19=$A$12,$H$12,IF(J19=$A$13,$H$13,IF(J19=$A$14,$H$14,$H$15))))))))</f>
        <v>43.18181818181818</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176</v>
      </c>
      <c r="Z19" s="10">
        <f>IF(N19="победитель",1+J19,IF(N19="призер",100+J19,""))</f>
        <v>12</v>
      </c>
      <c r="AA19" s="10" t="str">
        <f>IF(J19=4,L19,"")</f>
        <v/>
      </c>
      <c r="AB19" s="10" t="str">
        <f>IF(J19=5,L19,"")</f>
        <v/>
      </c>
      <c r="AC19" s="10" t="str">
        <f>IF(J19=6,L19,"")</f>
        <v/>
      </c>
      <c r="AD19" s="10" t="str">
        <f>IF(J19=7,L19,"")</f>
        <v/>
      </c>
      <c r="AE19" s="10" t="str">
        <f>IF(J19=8,L19,"")</f>
        <v/>
      </c>
      <c r="AF19" s="10" t="str">
        <f>IF(J19=9,L19,"")</f>
        <v/>
      </c>
      <c r="AG19" s="10" t="str">
        <f>IF(J19=10,L19,"")</f>
        <v/>
      </c>
      <c r="AH19" s="10">
        <f>IF(J19=11,L19,"")</f>
        <v>43.18181818181818</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534</v>
      </c>
      <c r="D20" s="9" t="s">
        <v>89</v>
      </c>
      <c r="E20" s="9" t="s">
        <v>104</v>
      </c>
      <c r="F20" s="9">
        <v>3935060025</v>
      </c>
      <c r="G20" s="9" t="s">
        <v>28</v>
      </c>
      <c r="H20" s="27"/>
      <c r="I20" s="6">
        <v>11</v>
      </c>
      <c r="J20" s="6">
        <v>11</v>
      </c>
      <c r="K20" s="9">
        <v>37</v>
      </c>
      <c r="L20" s="7">
        <f>K20*100/(IF(J20=$A$8,$H$8,IF(J20=$A$9,$H$9,IF(J20=$A$10,$H$10,IF(J20=$A$11,$H$11,IF(J20=$A$12,$H$12,IF(J20=$A$13,$H$13,IF(J20=$A$14,$H$14,$H$15))))))))</f>
        <v>42.045454545454547</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177</v>
      </c>
      <c r="Z20" s="10">
        <f t="shared" ref="Z20:Z67" si="4">IF(N20="победитель",1+J20,IF(N20="призер",100+J20,""))</f>
        <v>111</v>
      </c>
      <c r="AA20" s="10" t="str">
        <f t="shared" ref="AA20:AA67" si="5">IF(J20=4,L20,"")</f>
        <v/>
      </c>
      <c r="AB20" s="10" t="str">
        <f t="shared" ref="AB20:AB67" si="6">IF(J20=5,L20,"")</f>
        <v/>
      </c>
      <c r="AC20" s="10" t="str">
        <f t="shared" ref="AC20:AC67" si="7">IF(J20=6,L20,"")</f>
        <v/>
      </c>
      <c r="AD20" s="10" t="str">
        <f t="shared" ref="AD20:AD67" si="8">IF(J20=7,L20,"")</f>
        <v/>
      </c>
      <c r="AE20" s="10" t="str">
        <f t="shared" ref="AE20:AE67" si="9">IF(J20=8,L20,"")</f>
        <v/>
      </c>
      <c r="AF20" s="10" t="str">
        <f t="shared" ref="AF20:AF67" si="10">IF(J20=9,L20,"")</f>
        <v/>
      </c>
      <c r="AG20" s="10" t="str">
        <f t="shared" ref="AG20:AG67" si="11">IF(J20=10,L20,"")</f>
        <v/>
      </c>
      <c r="AH20" s="10">
        <f t="shared" ref="AH20:AH67" si="12">IF(J20=11,L20,"")</f>
        <v>42.045454545454547</v>
      </c>
      <c r="AI20" s="13" t="str">
        <f t="shared" ref="AI20:AI67" si="13">IF(J20=4,RANK(L20,$AA$19:$AA$403,0),"")&amp;IF(J20=5,RANK(L20,$AB$19:$AB$403,0),"")&amp;IF(J20=6,RANK(L20,$AC$19:$AC$403,0),"")&amp;IF(J20=7,RANK(L20,$AD$19:$AD$403,0),"")&amp;IF(J20=8,RANK(L20,$AE$19:$AE$403,0),"")&amp;IF(J20=9,RANK(L20,$AF$19:$AF$403,0),"")&amp;IF(J20=10,RANK(L20,$AG$19:$AG$403,0),"")&amp;IF(J20=11,RANK(L20,$AH$19:$AH$403,0),"")</f>
        <v>2</v>
      </c>
      <c r="AJ20" s="11">
        <f t="shared" ref="AJ20:AJ67" si="14">AI20+1-1</f>
        <v>2</v>
      </c>
    </row>
    <row r="21" spans="1:36" x14ac:dyDescent="0.25">
      <c r="A21" s="1">
        <v>3</v>
      </c>
      <c r="B21" s="4">
        <v>48</v>
      </c>
      <c r="C21" s="9" t="s">
        <v>63</v>
      </c>
      <c r="D21" s="9" t="s">
        <v>43</v>
      </c>
      <c r="E21" s="9" t="s">
        <v>50</v>
      </c>
      <c r="F21" s="9">
        <v>3020367128</v>
      </c>
      <c r="G21" s="9" t="s">
        <v>28</v>
      </c>
      <c r="H21" s="27"/>
      <c r="I21" s="6">
        <v>11</v>
      </c>
      <c r="J21" s="6">
        <v>11</v>
      </c>
      <c r="K21" s="9">
        <v>35</v>
      </c>
      <c r="L21" s="7">
        <f t="shared" ref="L21:L46" si="15">K21*100/(IF(J21=$A$8,$H$8,IF(J21=$A$9,$H$9,IF(J21=$A$10,$H$10,IF(J21=$A$11,$H$11,IF(J21=$A$12,$H$12,IF(J21=$A$13,$H$13,IF(J21=$A$14,$H$14,$H$15))))))))</f>
        <v>39.772727272727273</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177</v>
      </c>
      <c r="Z21" s="10">
        <f t="shared" si="4"/>
        <v>111</v>
      </c>
      <c r="AA21" s="10" t="str">
        <f t="shared" si="5"/>
        <v/>
      </c>
      <c r="AB21" s="10" t="str">
        <f t="shared" si="6"/>
        <v/>
      </c>
      <c r="AC21" s="10" t="str">
        <f t="shared" si="7"/>
        <v/>
      </c>
      <c r="AD21" s="10" t="str">
        <f t="shared" si="8"/>
        <v/>
      </c>
      <c r="AE21" s="10" t="str">
        <f t="shared" si="9"/>
        <v/>
      </c>
      <c r="AF21" s="10" t="str">
        <f t="shared" si="10"/>
        <v/>
      </c>
      <c r="AG21" s="10" t="str">
        <f t="shared" si="11"/>
        <v/>
      </c>
      <c r="AH21" s="10">
        <f t="shared" si="12"/>
        <v>39.772727272727273</v>
      </c>
      <c r="AI21" s="13" t="str">
        <f t="shared" si="13"/>
        <v>3</v>
      </c>
      <c r="AJ21" s="11">
        <f t="shared" si="14"/>
        <v>3</v>
      </c>
    </row>
    <row r="22" spans="1:36" x14ac:dyDescent="0.25">
      <c r="A22" s="1">
        <v>4</v>
      </c>
      <c r="B22" s="4">
        <v>48</v>
      </c>
      <c r="C22" s="9" t="s">
        <v>535</v>
      </c>
      <c r="D22" s="9" t="s">
        <v>101</v>
      </c>
      <c r="E22" s="9" t="s">
        <v>38</v>
      </c>
      <c r="F22" s="9">
        <v>3105498578</v>
      </c>
      <c r="G22" s="9" t="s">
        <v>28</v>
      </c>
      <c r="H22" s="27"/>
      <c r="I22" s="6">
        <v>11</v>
      </c>
      <c r="J22" s="6">
        <v>11</v>
      </c>
      <c r="K22" s="9">
        <v>34</v>
      </c>
      <c r="L22" s="7">
        <f t="shared" si="15"/>
        <v>38.636363636363633</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178</v>
      </c>
      <c r="Z22" s="10" t="str">
        <f t="shared" si="4"/>
        <v/>
      </c>
      <c r="AA22" s="10" t="str">
        <f t="shared" si="5"/>
        <v/>
      </c>
      <c r="AB22" s="10" t="str">
        <f t="shared" si="6"/>
        <v/>
      </c>
      <c r="AC22" s="10" t="str">
        <f t="shared" si="7"/>
        <v/>
      </c>
      <c r="AD22" s="10" t="str">
        <f t="shared" si="8"/>
        <v/>
      </c>
      <c r="AE22" s="10" t="str">
        <f t="shared" si="9"/>
        <v/>
      </c>
      <c r="AF22" s="10" t="str">
        <f t="shared" si="10"/>
        <v/>
      </c>
      <c r="AG22" s="10" t="str">
        <f t="shared" si="11"/>
        <v/>
      </c>
      <c r="AH22" s="10">
        <f t="shared" si="12"/>
        <v>38.636363636363633</v>
      </c>
      <c r="AI22" s="13" t="str">
        <f t="shared" si="13"/>
        <v>4</v>
      </c>
      <c r="AJ22" s="11">
        <f t="shared" si="14"/>
        <v>4</v>
      </c>
    </row>
    <row r="23" spans="1:36" x14ac:dyDescent="0.25">
      <c r="A23" s="1">
        <v>5</v>
      </c>
      <c r="B23" s="4">
        <v>48</v>
      </c>
      <c r="C23" s="9" t="s">
        <v>536</v>
      </c>
      <c r="D23" s="9" t="s">
        <v>49</v>
      </c>
      <c r="E23" s="9" t="s">
        <v>27</v>
      </c>
      <c r="F23" s="9">
        <v>4046878476</v>
      </c>
      <c r="G23" s="9" t="s">
        <v>28</v>
      </c>
      <c r="H23" s="27"/>
      <c r="I23" s="6">
        <v>11</v>
      </c>
      <c r="J23" s="6">
        <v>11</v>
      </c>
      <c r="K23" s="9">
        <v>34</v>
      </c>
      <c r="L23" s="7">
        <f t="shared" si="15"/>
        <v>38.636363636363633</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178</v>
      </c>
      <c r="Z23" s="10" t="str">
        <f t="shared" si="4"/>
        <v/>
      </c>
      <c r="AA23" s="10" t="str">
        <f t="shared" si="5"/>
        <v/>
      </c>
      <c r="AB23" s="10" t="str">
        <f t="shared" si="6"/>
        <v/>
      </c>
      <c r="AC23" s="10" t="str">
        <f t="shared" si="7"/>
        <v/>
      </c>
      <c r="AD23" s="10" t="str">
        <f t="shared" si="8"/>
        <v/>
      </c>
      <c r="AE23" s="10" t="str">
        <f t="shared" si="9"/>
        <v/>
      </c>
      <c r="AF23" s="10" t="str">
        <f t="shared" si="10"/>
        <v/>
      </c>
      <c r="AG23" s="10" t="str">
        <f t="shared" si="11"/>
        <v/>
      </c>
      <c r="AH23" s="10">
        <f t="shared" si="12"/>
        <v>38.636363636363633</v>
      </c>
      <c r="AI23" s="13" t="str">
        <f t="shared" si="13"/>
        <v>4</v>
      </c>
      <c r="AJ23" s="11">
        <f t="shared" si="14"/>
        <v>4</v>
      </c>
    </row>
    <row r="24" spans="1:36" x14ac:dyDescent="0.25">
      <c r="A24" s="1">
        <v>6</v>
      </c>
      <c r="B24" s="4">
        <v>48</v>
      </c>
      <c r="C24" s="9" t="s">
        <v>275</v>
      </c>
      <c r="D24" s="9" t="s">
        <v>114</v>
      </c>
      <c r="E24" s="9" t="s">
        <v>151</v>
      </c>
      <c r="F24" s="9">
        <v>3296933966</v>
      </c>
      <c r="G24" s="9" t="s">
        <v>28</v>
      </c>
      <c r="H24" s="27"/>
      <c r="I24" s="6">
        <v>11</v>
      </c>
      <c r="J24" s="6">
        <v>11</v>
      </c>
      <c r="K24" s="9">
        <v>29</v>
      </c>
      <c r="L24" s="7">
        <f t="shared" si="15"/>
        <v>32.954545454545453</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178</v>
      </c>
      <c r="Z24" s="10" t="str">
        <f t="shared" si="4"/>
        <v/>
      </c>
      <c r="AA24" s="10" t="str">
        <f t="shared" si="5"/>
        <v/>
      </c>
      <c r="AB24" s="10" t="str">
        <f t="shared" si="6"/>
        <v/>
      </c>
      <c r="AC24" s="10" t="str">
        <f t="shared" si="7"/>
        <v/>
      </c>
      <c r="AD24" s="10" t="str">
        <f t="shared" si="8"/>
        <v/>
      </c>
      <c r="AE24" s="10" t="str">
        <f t="shared" si="9"/>
        <v/>
      </c>
      <c r="AF24" s="10" t="str">
        <f t="shared" si="10"/>
        <v/>
      </c>
      <c r="AG24" s="10" t="str">
        <f t="shared" si="11"/>
        <v/>
      </c>
      <c r="AH24" s="10">
        <f t="shared" si="12"/>
        <v>32.954545454545453</v>
      </c>
      <c r="AI24" s="13" t="str">
        <f t="shared" si="13"/>
        <v>6</v>
      </c>
      <c r="AJ24" s="11">
        <f t="shared" si="14"/>
        <v>6</v>
      </c>
    </row>
    <row r="25" spans="1:36" x14ac:dyDescent="0.25">
      <c r="A25" s="1">
        <v>7</v>
      </c>
      <c r="B25" s="4">
        <v>48</v>
      </c>
      <c r="C25" s="9" t="s">
        <v>537</v>
      </c>
      <c r="D25" s="9" t="s">
        <v>533</v>
      </c>
      <c r="E25" s="9" t="s">
        <v>90</v>
      </c>
      <c r="F25" s="9">
        <v>4086788472</v>
      </c>
      <c r="G25" s="9" t="s">
        <v>28</v>
      </c>
      <c r="H25" s="27"/>
      <c r="I25" s="6">
        <v>11</v>
      </c>
      <c r="J25" s="6">
        <v>11</v>
      </c>
      <c r="K25" s="9">
        <v>27</v>
      </c>
      <c r="L25" s="7">
        <f t="shared" si="15"/>
        <v>30.681818181818183</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178</v>
      </c>
      <c r="Z25" s="10" t="str">
        <f t="shared" si="4"/>
        <v/>
      </c>
      <c r="AA25" s="10" t="str">
        <f t="shared" si="5"/>
        <v/>
      </c>
      <c r="AB25" s="10" t="str">
        <f t="shared" si="6"/>
        <v/>
      </c>
      <c r="AC25" s="10" t="str">
        <f t="shared" si="7"/>
        <v/>
      </c>
      <c r="AD25" s="10" t="str">
        <f t="shared" si="8"/>
        <v/>
      </c>
      <c r="AE25" s="10" t="str">
        <f t="shared" si="9"/>
        <v/>
      </c>
      <c r="AF25" s="10" t="str">
        <f t="shared" si="10"/>
        <v/>
      </c>
      <c r="AG25" s="10" t="str">
        <f t="shared" si="11"/>
        <v/>
      </c>
      <c r="AH25" s="10">
        <f t="shared" si="12"/>
        <v>30.681818181818183</v>
      </c>
      <c r="AI25" s="13" t="str">
        <f t="shared" si="13"/>
        <v>7</v>
      </c>
      <c r="AJ25" s="11">
        <f t="shared" si="14"/>
        <v>7</v>
      </c>
    </row>
    <row r="26" spans="1:36" x14ac:dyDescent="0.25">
      <c r="A26" s="1">
        <v>8</v>
      </c>
      <c r="B26" s="4">
        <v>48</v>
      </c>
      <c r="C26" s="9" t="s">
        <v>538</v>
      </c>
      <c r="D26" s="9" t="s">
        <v>49</v>
      </c>
      <c r="E26" s="9" t="s">
        <v>34</v>
      </c>
      <c r="F26" s="9">
        <v>3945715976</v>
      </c>
      <c r="G26" s="9" t="s">
        <v>65</v>
      </c>
      <c r="H26" s="27"/>
      <c r="I26" s="6">
        <v>11</v>
      </c>
      <c r="J26" s="6">
        <v>11</v>
      </c>
      <c r="K26" s="9">
        <v>25</v>
      </c>
      <c r="L26" s="7">
        <f t="shared" si="15"/>
        <v>28.40909090909091</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176</v>
      </c>
      <c r="Z26" s="10">
        <f t="shared" si="4"/>
        <v>12</v>
      </c>
      <c r="AA26" s="10" t="str">
        <f t="shared" si="5"/>
        <v/>
      </c>
      <c r="AB26" s="10" t="str">
        <f t="shared" si="6"/>
        <v/>
      </c>
      <c r="AC26" s="10" t="str">
        <f t="shared" si="7"/>
        <v/>
      </c>
      <c r="AD26" s="10" t="str">
        <f t="shared" si="8"/>
        <v/>
      </c>
      <c r="AE26" s="10" t="str">
        <f t="shared" si="9"/>
        <v/>
      </c>
      <c r="AF26" s="10" t="str">
        <f t="shared" si="10"/>
        <v/>
      </c>
      <c r="AG26" s="10" t="str">
        <f t="shared" si="11"/>
        <v/>
      </c>
      <c r="AH26" s="10">
        <f t="shared" si="12"/>
        <v>28.40909090909091</v>
      </c>
      <c r="AI26" s="13" t="str">
        <f t="shared" si="13"/>
        <v>8</v>
      </c>
      <c r="AJ26" s="11">
        <f t="shared" si="14"/>
        <v>8</v>
      </c>
    </row>
    <row r="27" spans="1:36" x14ac:dyDescent="0.25">
      <c r="A27" s="1">
        <v>9</v>
      </c>
      <c r="B27" s="4">
        <v>48</v>
      </c>
      <c r="C27" s="9" t="s">
        <v>539</v>
      </c>
      <c r="D27" s="9" t="s">
        <v>59</v>
      </c>
      <c r="E27" s="9" t="s">
        <v>34</v>
      </c>
      <c r="F27" s="9">
        <v>3537809970</v>
      </c>
      <c r="G27" s="9" t="s">
        <v>65</v>
      </c>
      <c r="H27" s="27"/>
      <c r="I27" s="6">
        <v>11</v>
      </c>
      <c r="J27" s="6">
        <v>11</v>
      </c>
      <c r="K27" s="9">
        <v>24</v>
      </c>
      <c r="L27" s="7">
        <f t="shared" si="15"/>
        <v>27.272727272727273</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177</v>
      </c>
      <c r="Z27" s="10">
        <f t="shared" si="4"/>
        <v>111</v>
      </c>
      <c r="AA27" s="10" t="str">
        <f t="shared" si="5"/>
        <v/>
      </c>
      <c r="AB27" s="10" t="str">
        <f t="shared" si="6"/>
        <v/>
      </c>
      <c r="AC27" s="10" t="str">
        <f t="shared" si="7"/>
        <v/>
      </c>
      <c r="AD27" s="10" t="str">
        <f t="shared" si="8"/>
        <v/>
      </c>
      <c r="AE27" s="10" t="str">
        <f t="shared" si="9"/>
        <v/>
      </c>
      <c r="AF27" s="10" t="str">
        <f t="shared" si="10"/>
        <v/>
      </c>
      <c r="AG27" s="10" t="str">
        <f t="shared" si="11"/>
        <v/>
      </c>
      <c r="AH27" s="10">
        <f t="shared" si="12"/>
        <v>27.272727272727273</v>
      </c>
      <c r="AI27" s="13" t="str">
        <f t="shared" si="13"/>
        <v>9</v>
      </c>
      <c r="AJ27" s="11">
        <f t="shared" si="14"/>
        <v>9</v>
      </c>
    </row>
    <row r="28" spans="1:36" x14ac:dyDescent="0.25">
      <c r="A28" s="1">
        <v>10</v>
      </c>
      <c r="B28" s="4">
        <v>48</v>
      </c>
      <c r="C28" s="9" t="s">
        <v>502</v>
      </c>
      <c r="D28" s="9" t="s">
        <v>117</v>
      </c>
      <c r="E28" s="9" t="s">
        <v>151</v>
      </c>
      <c r="F28" s="9">
        <v>316670295</v>
      </c>
      <c r="G28" s="9" t="s">
        <v>65</v>
      </c>
      <c r="H28" s="27"/>
      <c r="I28" s="6">
        <v>11</v>
      </c>
      <c r="J28" s="6">
        <v>11</v>
      </c>
      <c r="K28" s="9">
        <v>24</v>
      </c>
      <c r="L28" s="7">
        <f t="shared" si="15"/>
        <v>27.272727272727273</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177</v>
      </c>
      <c r="Z28" s="10">
        <f t="shared" si="4"/>
        <v>111</v>
      </c>
      <c r="AA28" s="10" t="str">
        <f t="shared" si="5"/>
        <v/>
      </c>
      <c r="AB28" s="10" t="str">
        <f t="shared" si="6"/>
        <v/>
      </c>
      <c r="AC28" s="10" t="str">
        <f t="shared" si="7"/>
        <v/>
      </c>
      <c r="AD28" s="10" t="str">
        <f t="shared" si="8"/>
        <v/>
      </c>
      <c r="AE28" s="10" t="str">
        <f t="shared" si="9"/>
        <v/>
      </c>
      <c r="AF28" s="10" t="str">
        <f t="shared" si="10"/>
        <v/>
      </c>
      <c r="AG28" s="10" t="str">
        <f t="shared" si="11"/>
        <v/>
      </c>
      <c r="AH28" s="10">
        <f t="shared" si="12"/>
        <v>27.272727272727273</v>
      </c>
      <c r="AI28" s="13" t="str">
        <f t="shared" si="13"/>
        <v>9</v>
      </c>
      <c r="AJ28" s="11">
        <f t="shared" si="14"/>
        <v>9</v>
      </c>
    </row>
    <row r="29" spans="1:36" x14ac:dyDescent="0.25">
      <c r="A29" s="1">
        <v>11</v>
      </c>
      <c r="B29" s="4">
        <v>48</v>
      </c>
      <c r="C29" s="9" t="s">
        <v>155</v>
      </c>
      <c r="D29" s="9" t="s">
        <v>103</v>
      </c>
      <c r="E29" s="9" t="s">
        <v>54</v>
      </c>
      <c r="F29" s="9">
        <v>2234702047</v>
      </c>
      <c r="G29" s="9" t="s">
        <v>65</v>
      </c>
      <c r="H29" s="27"/>
      <c r="I29" s="6">
        <v>11</v>
      </c>
      <c r="J29" s="6">
        <v>11</v>
      </c>
      <c r="K29" s="9">
        <v>23</v>
      </c>
      <c r="L29" s="7">
        <f t="shared" si="15"/>
        <v>26.136363636363637</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177</v>
      </c>
      <c r="Z29" s="10">
        <f t="shared" si="4"/>
        <v>111</v>
      </c>
      <c r="AA29" s="10" t="str">
        <f t="shared" si="5"/>
        <v/>
      </c>
      <c r="AB29" s="10" t="str">
        <f t="shared" si="6"/>
        <v/>
      </c>
      <c r="AC29" s="10" t="str">
        <f t="shared" si="7"/>
        <v/>
      </c>
      <c r="AD29" s="10" t="str">
        <f t="shared" si="8"/>
        <v/>
      </c>
      <c r="AE29" s="10" t="str">
        <f t="shared" si="9"/>
        <v/>
      </c>
      <c r="AF29" s="10" t="str">
        <f t="shared" si="10"/>
        <v/>
      </c>
      <c r="AG29" s="10" t="str">
        <f t="shared" si="11"/>
        <v/>
      </c>
      <c r="AH29" s="10">
        <f t="shared" si="12"/>
        <v>26.136363636363637</v>
      </c>
      <c r="AI29" s="13" t="str">
        <f t="shared" si="13"/>
        <v>11</v>
      </c>
      <c r="AJ29" s="11">
        <f t="shared" si="14"/>
        <v>11</v>
      </c>
    </row>
    <row r="30" spans="1:36" x14ac:dyDescent="0.25">
      <c r="A30" s="1">
        <v>12</v>
      </c>
      <c r="B30" s="4">
        <v>48</v>
      </c>
      <c r="C30" s="9" t="s">
        <v>540</v>
      </c>
      <c r="D30" s="9" t="s">
        <v>381</v>
      </c>
      <c r="E30" s="9" t="s">
        <v>75</v>
      </c>
      <c r="F30" s="9">
        <v>195250558</v>
      </c>
      <c r="G30" s="9" t="s">
        <v>35</v>
      </c>
      <c r="H30" s="27"/>
      <c r="I30" s="6">
        <v>11</v>
      </c>
      <c r="J30" s="6">
        <v>11</v>
      </c>
      <c r="K30" s="9">
        <v>22</v>
      </c>
      <c r="L30" s="7">
        <f t="shared" si="15"/>
        <v>25</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176</v>
      </c>
      <c r="Z30" s="10">
        <f t="shared" si="4"/>
        <v>12</v>
      </c>
      <c r="AA30" s="10" t="str">
        <f t="shared" si="5"/>
        <v/>
      </c>
      <c r="AB30" s="10" t="str">
        <f t="shared" si="6"/>
        <v/>
      </c>
      <c r="AC30" s="10" t="str">
        <f t="shared" si="7"/>
        <v/>
      </c>
      <c r="AD30" s="10" t="str">
        <f t="shared" si="8"/>
        <v/>
      </c>
      <c r="AE30" s="10" t="str">
        <f t="shared" si="9"/>
        <v/>
      </c>
      <c r="AF30" s="10" t="str">
        <f t="shared" si="10"/>
        <v/>
      </c>
      <c r="AG30" s="10" t="str">
        <f t="shared" si="11"/>
        <v/>
      </c>
      <c r="AH30" s="10">
        <f t="shared" si="12"/>
        <v>25</v>
      </c>
      <c r="AI30" s="13" t="str">
        <f t="shared" si="13"/>
        <v>12</v>
      </c>
      <c r="AJ30" s="11">
        <f t="shared" si="14"/>
        <v>12</v>
      </c>
    </row>
    <row r="31" spans="1:36" x14ac:dyDescent="0.25">
      <c r="A31" s="1">
        <v>13</v>
      </c>
      <c r="B31" s="4">
        <v>48</v>
      </c>
      <c r="C31" s="9" t="s">
        <v>541</v>
      </c>
      <c r="D31" s="9" t="s">
        <v>106</v>
      </c>
      <c r="E31" s="9" t="s">
        <v>31</v>
      </c>
      <c r="F31" s="9">
        <v>2355309785</v>
      </c>
      <c r="G31" s="9" t="s">
        <v>65</v>
      </c>
      <c r="H31" s="27"/>
      <c r="I31" s="6">
        <v>11</v>
      </c>
      <c r="J31" s="6">
        <v>11</v>
      </c>
      <c r="K31" s="9">
        <v>21</v>
      </c>
      <c r="L31" s="7">
        <f t="shared" si="15"/>
        <v>23.863636363636363</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177</v>
      </c>
      <c r="Z31" s="10">
        <f t="shared" si="4"/>
        <v>111</v>
      </c>
      <c r="AA31" s="10" t="str">
        <f t="shared" si="5"/>
        <v/>
      </c>
      <c r="AB31" s="10" t="str">
        <f t="shared" si="6"/>
        <v/>
      </c>
      <c r="AC31" s="10" t="str">
        <f t="shared" si="7"/>
        <v/>
      </c>
      <c r="AD31" s="10" t="str">
        <f t="shared" si="8"/>
        <v/>
      </c>
      <c r="AE31" s="10" t="str">
        <f t="shared" si="9"/>
        <v/>
      </c>
      <c r="AF31" s="10" t="str">
        <f t="shared" si="10"/>
        <v/>
      </c>
      <c r="AG31" s="10" t="str">
        <f t="shared" si="11"/>
        <v/>
      </c>
      <c r="AH31" s="10">
        <f t="shared" si="12"/>
        <v>23.863636363636363</v>
      </c>
      <c r="AI31" s="13" t="str">
        <f t="shared" si="13"/>
        <v>13</v>
      </c>
      <c r="AJ31" s="11">
        <f t="shared" si="14"/>
        <v>13</v>
      </c>
    </row>
    <row r="32" spans="1:36" x14ac:dyDescent="0.25">
      <c r="A32" s="1">
        <v>14</v>
      </c>
      <c r="B32" s="4">
        <v>48</v>
      </c>
      <c r="C32" s="9" t="s">
        <v>542</v>
      </c>
      <c r="D32" s="9" t="s">
        <v>56</v>
      </c>
      <c r="E32" s="9" t="s">
        <v>80</v>
      </c>
      <c r="F32" s="9">
        <v>3950420064</v>
      </c>
      <c r="G32" s="9" t="s">
        <v>35</v>
      </c>
      <c r="H32" s="27"/>
      <c r="I32" s="6">
        <v>11</v>
      </c>
      <c r="J32" s="6">
        <v>11</v>
      </c>
      <c r="K32" s="9">
        <v>17</v>
      </c>
      <c r="L32" s="7">
        <f t="shared" si="15"/>
        <v>19.318181818181817</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178</v>
      </c>
      <c r="Z32" s="10" t="str">
        <f t="shared" si="4"/>
        <v/>
      </c>
      <c r="AA32" s="10" t="str">
        <f t="shared" si="5"/>
        <v/>
      </c>
      <c r="AB32" s="10" t="str">
        <f t="shared" si="6"/>
        <v/>
      </c>
      <c r="AC32" s="10" t="str">
        <f t="shared" si="7"/>
        <v/>
      </c>
      <c r="AD32" s="10" t="str">
        <f t="shared" si="8"/>
        <v/>
      </c>
      <c r="AE32" s="10" t="str">
        <f t="shared" si="9"/>
        <v/>
      </c>
      <c r="AF32" s="10" t="str">
        <f t="shared" si="10"/>
        <v/>
      </c>
      <c r="AG32" s="10" t="str">
        <f t="shared" si="11"/>
        <v/>
      </c>
      <c r="AH32" s="10">
        <f t="shared" si="12"/>
        <v>19.318181818181817</v>
      </c>
      <c r="AI32" s="13" t="str">
        <f t="shared" si="13"/>
        <v>14</v>
      </c>
      <c r="AJ32" s="11">
        <f t="shared" si="14"/>
        <v>14</v>
      </c>
    </row>
    <row r="33" spans="1:36" x14ac:dyDescent="0.25">
      <c r="A33" s="1">
        <v>15</v>
      </c>
      <c r="B33" s="4">
        <v>48</v>
      </c>
      <c r="C33" s="9" t="s">
        <v>543</v>
      </c>
      <c r="D33" s="9" t="s">
        <v>49</v>
      </c>
      <c r="E33" s="9" t="s">
        <v>54</v>
      </c>
      <c r="F33" s="9">
        <v>3054742196</v>
      </c>
      <c r="G33" s="9" t="s">
        <v>65</v>
      </c>
      <c r="H33" s="27"/>
      <c r="I33" s="6">
        <v>11</v>
      </c>
      <c r="J33" s="6">
        <v>11</v>
      </c>
      <c r="K33" s="9">
        <v>15</v>
      </c>
      <c r="L33" s="7">
        <f t="shared" si="15"/>
        <v>17.045454545454547</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178</v>
      </c>
      <c r="Z33" s="10" t="str">
        <f t="shared" si="4"/>
        <v/>
      </c>
      <c r="AA33" s="10" t="str">
        <f t="shared" si="5"/>
        <v/>
      </c>
      <c r="AB33" s="10" t="str">
        <f t="shared" si="6"/>
        <v/>
      </c>
      <c r="AC33" s="10" t="str">
        <f t="shared" si="7"/>
        <v/>
      </c>
      <c r="AD33" s="10" t="str">
        <f t="shared" si="8"/>
        <v/>
      </c>
      <c r="AE33" s="10" t="str">
        <f t="shared" si="9"/>
        <v/>
      </c>
      <c r="AF33" s="10" t="str">
        <f t="shared" si="10"/>
        <v/>
      </c>
      <c r="AG33" s="10" t="str">
        <f t="shared" si="11"/>
        <v/>
      </c>
      <c r="AH33" s="10">
        <f t="shared" si="12"/>
        <v>17.045454545454547</v>
      </c>
      <c r="AI33" s="13" t="str">
        <f t="shared" si="13"/>
        <v>15</v>
      </c>
      <c r="AJ33" s="11">
        <f t="shared" si="14"/>
        <v>15</v>
      </c>
    </row>
    <row r="34" spans="1:36" x14ac:dyDescent="0.25">
      <c r="A34" s="1">
        <v>16</v>
      </c>
      <c r="B34" s="4">
        <v>48</v>
      </c>
      <c r="C34" s="9" t="s">
        <v>544</v>
      </c>
      <c r="D34" s="9" t="s">
        <v>545</v>
      </c>
      <c r="E34" s="9" t="s">
        <v>75</v>
      </c>
      <c r="F34" s="9">
        <v>2096889984</v>
      </c>
      <c r="G34" s="9" t="s">
        <v>65</v>
      </c>
      <c r="H34" s="27"/>
      <c r="I34" s="6">
        <v>11</v>
      </c>
      <c r="J34" s="6">
        <v>11</v>
      </c>
      <c r="K34" s="9">
        <v>15</v>
      </c>
      <c r="L34" s="7">
        <f t="shared" si="15"/>
        <v>17.045454545454547</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178</v>
      </c>
      <c r="Z34" s="10" t="str">
        <f t="shared" si="4"/>
        <v/>
      </c>
      <c r="AA34" s="10" t="str">
        <f t="shared" si="5"/>
        <v/>
      </c>
      <c r="AB34" s="10" t="str">
        <f t="shared" si="6"/>
        <v/>
      </c>
      <c r="AC34" s="10" t="str">
        <f t="shared" si="7"/>
        <v/>
      </c>
      <c r="AD34" s="10" t="str">
        <f t="shared" si="8"/>
        <v/>
      </c>
      <c r="AE34" s="10" t="str">
        <f t="shared" si="9"/>
        <v/>
      </c>
      <c r="AF34" s="10" t="str">
        <f t="shared" si="10"/>
        <v/>
      </c>
      <c r="AG34" s="10" t="str">
        <f t="shared" si="11"/>
        <v/>
      </c>
      <c r="AH34" s="10">
        <f t="shared" si="12"/>
        <v>17.045454545454547</v>
      </c>
      <c r="AI34" s="13" t="str">
        <f t="shared" si="13"/>
        <v>15</v>
      </c>
      <c r="AJ34" s="11">
        <f t="shared" si="14"/>
        <v>15</v>
      </c>
    </row>
    <row r="35" spans="1:36" x14ac:dyDescent="0.25">
      <c r="A35" s="1">
        <v>17</v>
      </c>
      <c r="B35" s="4">
        <v>48</v>
      </c>
      <c r="C35" s="9" t="s">
        <v>169</v>
      </c>
      <c r="D35" s="9" t="s">
        <v>117</v>
      </c>
      <c r="E35" s="9" t="s">
        <v>41</v>
      </c>
      <c r="F35" s="9">
        <v>537619301</v>
      </c>
      <c r="G35" s="9" t="s">
        <v>65</v>
      </c>
      <c r="H35" s="27"/>
      <c r="I35" s="6">
        <v>11</v>
      </c>
      <c r="J35" s="6">
        <v>11</v>
      </c>
      <c r="K35" s="9">
        <v>14</v>
      </c>
      <c r="L35" s="7">
        <f t="shared" si="15"/>
        <v>15.909090909090908</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178</v>
      </c>
      <c r="Z35" s="10" t="str">
        <f t="shared" si="4"/>
        <v/>
      </c>
      <c r="AA35" s="10" t="str">
        <f t="shared" si="5"/>
        <v/>
      </c>
      <c r="AB35" s="10" t="str">
        <f t="shared" si="6"/>
        <v/>
      </c>
      <c r="AC35" s="10" t="str">
        <f t="shared" si="7"/>
        <v/>
      </c>
      <c r="AD35" s="10" t="str">
        <f t="shared" si="8"/>
        <v/>
      </c>
      <c r="AE35" s="10" t="str">
        <f t="shared" si="9"/>
        <v/>
      </c>
      <c r="AF35" s="10" t="str">
        <f t="shared" si="10"/>
        <v/>
      </c>
      <c r="AG35" s="10" t="str">
        <f t="shared" si="11"/>
        <v/>
      </c>
      <c r="AH35" s="10">
        <f t="shared" si="12"/>
        <v>15.909090909090908</v>
      </c>
      <c r="AI35" s="13" t="str">
        <f t="shared" si="13"/>
        <v>17</v>
      </c>
      <c r="AJ35" s="11">
        <f t="shared" si="14"/>
        <v>17</v>
      </c>
    </row>
    <row r="36" spans="1:36" x14ac:dyDescent="0.25">
      <c r="A36" s="1">
        <v>18</v>
      </c>
      <c r="B36" s="4">
        <v>48</v>
      </c>
      <c r="C36" s="9" t="s">
        <v>546</v>
      </c>
      <c r="D36" s="9" t="s">
        <v>125</v>
      </c>
      <c r="E36" s="9" t="s">
        <v>414</v>
      </c>
      <c r="F36" s="9">
        <v>3801650467</v>
      </c>
      <c r="G36" s="9" t="s">
        <v>65</v>
      </c>
      <c r="H36" s="27"/>
      <c r="I36" s="6">
        <v>11</v>
      </c>
      <c r="J36" s="6">
        <v>11</v>
      </c>
      <c r="K36" s="9">
        <v>13</v>
      </c>
      <c r="L36" s="7">
        <f t="shared" si="15"/>
        <v>14.772727272727273</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178</v>
      </c>
      <c r="Z36" s="10" t="str">
        <f t="shared" si="4"/>
        <v/>
      </c>
      <c r="AA36" s="10" t="str">
        <f t="shared" si="5"/>
        <v/>
      </c>
      <c r="AB36" s="10" t="str">
        <f t="shared" si="6"/>
        <v/>
      </c>
      <c r="AC36" s="10" t="str">
        <f t="shared" si="7"/>
        <v/>
      </c>
      <c r="AD36" s="10" t="str">
        <f t="shared" si="8"/>
        <v/>
      </c>
      <c r="AE36" s="10" t="str">
        <f t="shared" si="9"/>
        <v/>
      </c>
      <c r="AF36" s="10" t="str">
        <f t="shared" si="10"/>
        <v/>
      </c>
      <c r="AG36" s="10" t="str">
        <f t="shared" si="11"/>
        <v/>
      </c>
      <c r="AH36" s="10">
        <f t="shared" si="12"/>
        <v>14.772727272727273</v>
      </c>
      <c r="AI36" s="13" t="str">
        <f t="shared" si="13"/>
        <v>18</v>
      </c>
      <c r="AJ36" s="11">
        <f t="shared" si="14"/>
        <v>18</v>
      </c>
    </row>
    <row r="37" spans="1:36" x14ac:dyDescent="0.25">
      <c r="A37" s="1">
        <v>19</v>
      </c>
      <c r="B37" s="4">
        <v>48</v>
      </c>
      <c r="C37" s="9" t="s">
        <v>547</v>
      </c>
      <c r="D37" s="9" t="s">
        <v>371</v>
      </c>
      <c r="E37" s="9" t="s">
        <v>230</v>
      </c>
      <c r="F37" s="9">
        <v>361612622</v>
      </c>
      <c r="G37" s="9" t="s">
        <v>65</v>
      </c>
      <c r="H37" s="27"/>
      <c r="I37" s="6">
        <v>11</v>
      </c>
      <c r="J37" s="6">
        <v>11</v>
      </c>
      <c r="K37" s="9">
        <v>12</v>
      </c>
      <c r="L37" s="7">
        <f t="shared" si="15"/>
        <v>13.636363636363637</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178</v>
      </c>
      <c r="Z37" s="10" t="str">
        <f t="shared" si="4"/>
        <v/>
      </c>
      <c r="AA37" s="10" t="str">
        <f t="shared" si="5"/>
        <v/>
      </c>
      <c r="AB37" s="10" t="str">
        <f t="shared" si="6"/>
        <v/>
      </c>
      <c r="AC37" s="10" t="str">
        <f t="shared" si="7"/>
        <v/>
      </c>
      <c r="AD37" s="10" t="str">
        <f t="shared" si="8"/>
        <v/>
      </c>
      <c r="AE37" s="10" t="str">
        <f t="shared" si="9"/>
        <v/>
      </c>
      <c r="AF37" s="10" t="str">
        <f t="shared" si="10"/>
        <v/>
      </c>
      <c r="AG37" s="10" t="str">
        <f t="shared" si="11"/>
        <v/>
      </c>
      <c r="AH37" s="10">
        <f t="shared" si="12"/>
        <v>13.636363636363637</v>
      </c>
      <c r="AI37" s="13" t="str">
        <f t="shared" si="13"/>
        <v>19</v>
      </c>
      <c r="AJ37" s="11">
        <f t="shared" si="14"/>
        <v>19</v>
      </c>
    </row>
    <row r="38" spans="1:36" x14ac:dyDescent="0.25">
      <c r="A38" s="1">
        <v>20</v>
      </c>
      <c r="B38" s="4">
        <v>48</v>
      </c>
      <c r="C38" s="9" t="s">
        <v>548</v>
      </c>
      <c r="D38" s="9" t="s">
        <v>33</v>
      </c>
      <c r="E38" s="9" t="s">
        <v>41</v>
      </c>
      <c r="F38" s="9">
        <v>2619992478</v>
      </c>
      <c r="G38" s="9" t="s">
        <v>65</v>
      </c>
      <c r="H38" s="27"/>
      <c r="I38" s="6">
        <v>11</v>
      </c>
      <c r="J38" s="6">
        <v>11</v>
      </c>
      <c r="K38" s="9">
        <v>12</v>
      </c>
      <c r="L38" s="7">
        <f t="shared" si="15"/>
        <v>13.636363636363637</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178</v>
      </c>
      <c r="Z38" s="10" t="str">
        <f t="shared" si="4"/>
        <v/>
      </c>
      <c r="AA38" s="10" t="str">
        <f t="shared" si="5"/>
        <v/>
      </c>
      <c r="AB38" s="10" t="str">
        <f t="shared" si="6"/>
        <v/>
      </c>
      <c r="AC38" s="10" t="str">
        <f t="shared" si="7"/>
        <v/>
      </c>
      <c r="AD38" s="10" t="str">
        <f t="shared" si="8"/>
        <v/>
      </c>
      <c r="AE38" s="10" t="str">
        <f t="shared" si="9"/>
        <v/>
      </c>
      <c r="AF38" s="10" t="str">
        <f t="shared" si="10"/>
        <v/>
      </c>
      <c r="AG38" s="10" t="str">
        <f t="shared" si="11"/>
        <v/>
      </c>
      <c r="AH38" s="10">
        <f t="shared" si="12"/>
        <v>13.636363636363637</v>
      </c>
      <c r="AI38" s="13" t="str">
        <f t="shared" si="13"/>
        <v>19</v>
      </c>
      <c r="AJ38" s="11">
        <f t="shared" si="14"/>
        <v>19</v>
      </c>
    </row>
    <row r="39" spans="1:36" x14ac:dyDescent="0.25">
      <c r="A39" s="1">
        <v>21</v>
      </c>
      <c r="B39" s="4">
        <v>48</v>
      </c>
      <c r="C39" s="9" t="s">
        <v>549</v>
      </c>
      <c r="D39" s="9" t="s">
        <v>200</v>
      </c>
      <c r="E39" s="9" t="s">
        <v>75</v>
      </c>
      <c r="F39" s="9">
        <v>302496122</v>
      </c>
      <c r="G39" s="9" t="s">
        <v>65</v>
      </c>
      <c r="H39" s="27"/>
      <c r="I39" s="6">
        <v>11</v>
      </c>
      <c r="J39" s="6">
        <v>11</v>
      </c>
      <c r="K39" s="9">
        <v>12</v>
      </c>
      <c r="L39" s="7">
        <f t="shared" si="15"/>
        <v>13.636363636363637</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178</v>
      </c>
      <c r="Z39" s="10" t="str">
        <f t="shared" si="4"/>
        <v/>
      </c>
      <c r="AA39" s="10" t="str">
        <f t="shared" si="5"/>
        <v/>
      </c>
      <c r="AB39" s="10" t="str">
        <f t="shared" si="6"/>
        <v/>
      </c>
      <c r="AC39" s="10" t="str">
        <f t="shared" si="7"/>
        <v/>
      </c>
      <c r="AD39" s="10" t="str">
        <f t="shared" si="8"/>
        <v/>
      </c>
      <c r="AE39" s="10" t="str">
        <f t="shared" si="9"/>
        <v/>
      </c>
      <c r="AF39" s="10" t="str">
        <f t="shared" si="10"/>
        <v/>
      </c>
      <c r="AG39" s="10" t="str">
        <f t="shared" si="11"/>
        <v/>
      </c>
      <c r="AH39" s="10">
        <f t="shared" si="12"/>
        <v>13.636363636363637</v>
      </c>
      <c r="AI39" s="13" t="str">
        <f t="shared" si="13"/>
        <v>19</v>
      </c>
      <c r="AJ39" s="11">
        <f t="shared" si="14"/>
        <v>19</v>
      </c>
    </row>
    <row r="40" spans="1:36" x14ac:dyDescent="0.25">
      <c r="A40" s="1">
        <v>22</v>
      </c>
      <c r="B40" s="4">
        <v>48</v>
      </c>
      <c r="C40" s="9" t="s">
        <v>97</v>
      </c>
      <c r="D40" s="9" t="s">
        <v>101</v>
      </c>
      <c r="E40" s="9" t="s">
        <v>41</v>
      </c>
      <c r="F40" s="9">
        <v>2378282472</v>
      </c>
      <c r="G40" s="9" t="s">
        <v>28</v>
      </c>
      <c r="H40" s="27"/>
      <c r="I40" s="6">
        <v>11</v>
      </c>
      <c r="J40" s="6">
        <v>11</v>
      </c>
      <c r="K40" s="27"/>
      <c r="L40" s="7">
        <f t="shared" si="15"/>
        <v>0</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179</v>
      </c>
      <c r="Z40" s="10" t="str">
        <f t="shared" si="4"/>
        <v/>
      </c>
      <c r="AA40" s="10" t="str">
        <f t="shared" si="5"/>
        <v/>
      </c>
      <c r="AB40" s="10" t="str">
        <f t="shared" si="6"/>
        <v/>
      </c>
      <c r="AC40" s="10" t="str">
        <f t="shared" si="7"/>
        <v/>
      </c>
      <c r="AD40" s="10" t="str">
        <f t="shared" si="8"/>
        <v/>
      </c>
      <c r="AE40" s="10" t="str">
        <f t="shared" si="9"/>
        <v/>
      </c>
      <c r="AF40" s="10" t="str">
        <f t="shared" si="10"/>
        <v/>
      </c>
      <c r="AG40" s="10" t="str">
        <f t="shared" si="11"/>
        <v/>
      </c>
      <c r="AH40" s="10">
        <f t="shared" si="12"/>
        <v>0</v>
      </c>
      <c r="AI40" s="13" t="str">
        <f t="shared" si="13"/>
        <v>22</v>
      </c>
      <c r="AJ40" s="11">
        <f t="shared" si="14"/>
        <v>22</v>
      </c>
    </row>
    <row r="41" spans="1:36" x14ac:dyDescent="0.25">
      <c r="A41" s="1">
        <v>23</v>
      </c>
      <c r="B41" s="4">
        <v>48</v>
      </c>
      <c r="C41" s="9" t="s">
        <v>152</v>
      </c>
      <c r="D41" s="9" t="s">
        <v>37</v>
      </c>
      <c r="E41" s="9" t="s">
        <v>34</v>
      </c>
      <c r="F41" s="9">
        <v>3891586948</v>
      </c>
      <c r="G41" s="9" t="s">
        <v>316</v>
      </c>
      <c r="H41" s="27"/>
      <c r="I41" s="6">
        <v>11</v>
      </c>
      <c r="J41" s="6">
        <v>11</v>
      </c>
      <c r="K41" s="27"/>
      <c r="L41" s="7">
        <f t="shared" si="15"/>
        <v>0</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179</v>
      </c>
      <c r="Z41" s="10" t="str">
        <f t="shared" si="4"/>
        <v/>
      </c>
      <c r="AA41" s="10" t="str">
        <f t="shared" si="5"/>
        <v/>
      </c>
      <c r="AB41" s="10" t="str">
        <f t="shared" si="6"/>
        <v/>
      </c>
      <c r="AC41" s="10" t="str">
        <f t="shared" si="7"/>
        <v/>
      </c>
      <c r="AD41" s="10" t="str">
        <f t="shared" si="8"/>
        <v/>
      </c>
      <c r="AE41" s="10" t="str">
        <f t="shared" si="9"/>
        <v/>
      </c>
      <c r="AF41" s="10" t="str">
        <f t="shared" si="10"/>
        <v/>
      </c>
      <c r="AG41" s="10" t="str">
        <f t="shared" si="11"/>
        <v/>
      </c>
      <c r="AH41" s="10">
        <f t="shared" si="12"/>
        <v>0</v>
      </c>
      <c r="AI41" s="13" t="str">
        <f t="shared" si="13"/>
        <v>22</v>
      </c>
      <c r="AJ41" s="11">
        <f t="shared" si="14"/>
        <v>22</v>
      </c>
    </row>
    <row r="42" spans="1:36" x14ac:dyDescent="0.25">
      <c r="A42" s="1">
        <v>24</v>
      </c>
      <c r="B42" s="4">
        <v>48</v>
      </c>
      <c r="C42" s="9" t="s">
        <v>550</v>
      </c>
      <c r="D42" s="9" t="s">
        <v>37</v>
      </c>
      <c r="E42" s="9" t="s">
        <v>151</v>
      </c>
      <c r="F42" s="9">
        <v>1619739494</v>
      </c>
      <c r="G42" s="9" t="s">
        <v>316</v>
      </c>
      <c r="H42" s="27"/>
      <c r="I42" s="6">
        <v>11</v>
      </c>
      <c r="J42" s="6">
        <v>11</v>
      </c>
      <c r="K42" s="27"/>
      <c r="L42" s="7">
        <f t="shared" si="15"/>
        <v>0</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179</v>
      </c>
      <c r="Z42" s="10" t="str">
        <f t="shared" si="4"/>
        <v/>
      </c>
      <c r="AA42" s="10" t="str">
        <f t="shared" si="5"/>
        <v/>
      </c>
      <c r="AB42" s="10" t="str">
        <f t="shared" si="6"/>
        <v/>
      </c>
      <c r="AC42" s="10" t="str">
        <f t="shared" si="7"/>
        <v/>
      </c>
      <c r="AD42" s="10" t="str">
        <f t="shared" si="8"/>
        <v/>
      </c>
      <c r="AE42" s="10" t="str">
        <f t="shared" si="9"/>
        <v/>
      </c>
      <c r="AF42" s="10" t="str">
        <f t="shared" si="10"/>
        <v/>
      </c>
      <c r="AG42" s="10" t="str">
        <f t="shared" si="11"/>
        <v/>
      </c>
      <c r="AH42" s="10">
        <f t="shared" si="12"/>
        <v>0</v>
      </c>
      <c r="AI42" s="13" t="str">
        <f t="shared" si="13"/>
        <v>22</v>
      </c>
      <c r="AJ42" s="11">
        <f t="shared" si="14"/>
        <v>22</v>
      </c>
    </row>
    <row r="43" spans="1:36" x14ac:dyDescent="0.25">
      <c r="A43" s="1">
        <v>25</v>
      </c>
      <c r="B43" s="4">
        <v>48</v>
      </c>
      <c r="C43" s="9" t="s">
        <v>551</v>
      </c>
      <c r="D43" s="9" t="s">
        <v>59</v>
      </c>
      <c r="E43" s="9" t="s">
        <v>27</v>
      </c>
      <c r="F43" s="9">
        <v>945697451</v>
      </c>
      <c r="G43" s="9" t="s">
        <v>316</v>
      </c>
      <c r="H43" s="27"/>
      <c r="I43" s="6">
        <v>11</v>
      </c>
      <c r="J43" s="6">
        <v>11</v>
      </c>
      <c r="K43" s="27"/>
      <c r="L43" s="7">
        <f t="shared" si="15"/>
        <v>0</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179</v>
      </c>
      <c r="Z43" s="10" t="str">
        <f t="shared" si="4"/>
        <v/>
      </c>
      <c r="AA43" s="10" t="str">
        <f t="shared" si="5"/>
        <v/>
      </c>
      <c r="AB43" s="10" t="str">
        <f t="shared" si="6"/>
        <v/>
      </c>
      <c r="AC43" s="10" t="str">
        <f t="shared" si="7"/>
        <v/>
      </c>
      <c r="AD43" s="10" t="str">
        <f t="shared" si="8"/>
        <v/>
      </c>
      <c r="AE43" s="10" t="str">
        <f t="shared" si="9"/>
        <v/>
      </c>
      <c r="AF43" s="10" t="str">
        <f t="shared" si="10"/>
        <v/>
      </c>
      <c r="AG43" s="10" t="str">
        <f t="shared" si="11"/>
        <v/>
      </c>
      <c r="AH43" s="10">
        <f t="shared" si="12"/>
        <v>0</v>
      </c>
      <c r="AI43" s="13" t="str">
        <f t="shared" si="13"/>
        <v>22</v>
      </c>
      <c r="AJ43" s="11">
        <f t="shared" si="14"/>
        <v>22</v>
      </c>
    </row>
    <row r="44" spans="1:36" x14ac:dyDescent="0.25">
      <c r="A44" s="1">
        <v>26</v>
      </c>
      <c r="B44" s="4">
        <v>48</v>
      </c>
      <c r="C44" s="9" t="s">
        <v>552</v>
      </c>
      <c r="D44" s="9" t="s">
        <v>446</v>
      </c>
      <c r="E44" s="9" t="s">
        <v>90</v>
      </c>
      <c r="F44" s="9">
        <v>1489888567</v>
      </c>
      <c r="G44" s="9" t="s">
        <v>316</v>
      </c>
      <c r="H44" s="27"/>
      <c r="I44" s="6">
        <v>11</v>
      </c>
      <c r="J44" s="6">
        <v>11</v>
      </c>
      <c r="K44" s="27"/>
      <c r="L44" s="7">
        <f t="shared" si="15"/>
        <v>0</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179</v>
      </c>
      <c r="Z44" s="10" t="str">
        <f t="shared" si="4"/>
        <v/>
      </c>
      <c r="AA44" s="10" t="str">
        <f t="shared" si="5"/>
        <v/>
      </c>
      <c r="AB44" s="10" t="str">
        <f t="shared" si="6"/>
        <v/>
      </c>
      <c r="AC44" s="10" t="str">
        <f t="shared" si="7"/>
        <v/>
      </c>
      <c r="AD44" s="10" t="str">
        <f t="shared" si="8"/>
        <v/>
      </c>
      <c r="AE44" s="10" t="str">
        <f t="shared" si="9"/>
        <v/>
      </c>
      <c r="AF44" s="10" t="str">
        <f t="shared" si="10"/>
        <v/>
      </c>
      <c r="AG44" s="10" t="str">
        <f t="shared" si="11"/>
        <v/>
      </c>
      <c r="AH44" s="10">
        <f t="shared" si="12"/>
        <v>0</v>
      </c>
      <c r="AI44" s="13" t="str">
        <f t="shared" si="13"/>
        <v>22</v>
      </c>
      <c r="AJ44" s="11">
        <f t="shared" si="14"/>
        <v>22</v>
      </c>
    </row>
    <row r="45" spans="1:36" x14ac:dyDescent="0.25">
      <c r="A45" s="1">
        <v>27</v>
      </c>
      <c r="B45" s="4">
        <v>48</v>
      </c>
      <c r="C45" s="9" t="s">
        <v>553</v>
      </c>
      <c r="D45" s="9" t="s">
        <v>56</v>
      </c>
      <c r="E45" s="9" t="s">
        <v>54</v>
      </c>
      <c r="F45" s="9">
        <v>1759026843</v>
      </c>
      <c r="G45" s="9" t="s">
        <v>28</v>
      </c>
      <c r="H45" s="27"/>
      <c r="I45" s="6">
        <v>11</v>
      </c>
      <c r="J45" s="6">
        <v>11</v>
      </c>
      <c r="K45" s="27"/>
      <c r="L45" s="7">
        <f t="shared" si="15"/>
        <v>0</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179</v>
      </c>
      <c r="Z45" s="10" t="str">
        <f t="shared" si="4"/>
        <v/>
      </c>
      <c r="AA45" s="10" t="str">
        <f t="shared" si="5"/>
        <v/>
      </c>
      <c r="AB45" s="10" t="str">
        <f t="shared" si="6"/>
        <v/>
      </c>
      <c r="AC45" s="10" t="str">
        <f t="shared" si="7"/>
        <v/>
      </c>
      <c r="AD45" s="10" t="str">
        <f t="shared" si="8"/>
        <v/>
      </c>
      <c r="AE45" s="10" t="str">
        <f t="shared" si="9"/>
        <v/>
      </c>
      <c r="AF45" s="10" t="str">
        <f t="shared" si="10"/>
        <v/>
      </c>
      <c r="AG45" s="10" t="str">
        <f t="shared" si="11"/>
        <v/>
      </c>
      <c r="AH45" s="10">
        <f t="shared" si="12"/>
        <v>0</v>
      </c>
      <c r="AI45" s="13" t="str">
        <f t="shared" si="13"/>
        <v>22</v>
      </c>
      <c r="AJ45" s="11">
        <f t="shared" si="14"/>
        <v>22</v>
      </c>
    </row>
    <row r="46" spans="1:36" x14ac:dyDescent="0.25">
      <c r="A46" s="1">
        <v>28</v>
      </c>
      <c r="B46" s="4">
        <v>48</v>
      </c>
      <c r="C46" s="9" t="s">
        <v>554</v>
      </c>
      <c r="D46" s="9" t="s">
        <v>125</v>
      </c>
      <c r="E46" s="9" t="s">
        <v>75</v>
      </c>
      <c r="F46" s="9">
        <v>1609858903</v>
      </c>
      <c r="G46" s="9" t="s">
        <v>316</v>
      </c>
      <c r="H46" s="27"/>
      <c r="I46" s="6">
        <v>11</v>
      </c>
      <c r="J46" s="6">
        <v>11</v>
      </c>
      <c r="K46" s="27"/>
      <c r="L46" s="7">
        <f t="shared" si="15"/>
        <v>0</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179</v>
      </c>
      <c r="Z46" s="10" t="str">
        <f t="shared" si="4"/>
        <v/>
      </c>
      <c r="AA46" s="10" t="str">
        <f t="shared" si="5"/>
        <v/>
      </c>
      <c r="AB46" s="10" t="str">
        <f t="shared" si="6"/>
        <v/>
      </c>
      <c r="AC46" s="10" t="str">
        <f t="shared" si="7"/>
        <v/>
      </c>
      <c r="AD46" s="10" t="str">
        <f t="shared" si="8"/>
        <v/>
      </c>
      <c r="AE46" s="10" t="str">
        <f t="shared" si="9"/>
        <v/>
      </c>
      <c r="AF46" s="10" t="str">
        <f t="shared" si="10"/>
        <v/>
      </c>
      <c r="AG46" s="10" t="str">
        <f t="shared" si="11"/>
        <v/>
      </c>
      <c r="AH46" s="10">
        <f t="shared" si="12"/>
        <v>0</v>
      </c>
      <c r="AI46" s="13" t="str">
        <f t="shared" si="13"/>
        <v>22</v>
      </c>
      <c r="AJ46" s="11">
        <f t="shared" si="14"/>
        <v>22</v>
      </c>
    </row>
    <row r="47" spans="1:36" x14ac:dyDescent="0.25">
      <c r="Z47" s="10" t="str">
        <f t="shared" si="4"/>
        <v/>
      </c>
      <c r="AA47" s="10"/>
      <c r="AB47" s="10"/>
      <c r="AC47" s="10"/>
      <c r="AD47" s="10"/>
      <c r="AE47" s="10"/>
      <c r="AF47" s="10"/>
      <c r="AG47" s="10"/>
      <c r="AH47" s="10"/>
      <c r="AI47" s="13"/>
      <c r="AJ47" s="11"/>
    </row>
    <row r="48" spans="1:36" x14ac:dyDescent="0.25">
      <c r="Z48" s="10" t="str">
        <f t="shared" si="4"/>
        <v/>
      </c>
      <c r="AA48" s="10"/>
      <c r="AB48" s="10"/>
      <c r="AC48" s="10"/>
      <c r="AD48" s="10"/>
      <c r="AE48" s="10"/>
      <c r="AF48" s="10"/>
      <c r="AG48" s="10"/>
      <c r="AH48" s="10"/>
      <c r="AI48" s="13"/>
      <c r="AJ48" s="11"/>
    </row>
    <row r="49" spans="26:36" x14ac:dyDescent="0.25">
      <c r="Z49" s="10" t="str">
        <f t="shared" si="4"/>
        <v/>
      </c>
      <c r="AA49" s="10"/>
      <c r="AB49" s="10"/>
      <c r="AC49" s="10"/>
      <c r="AD49" s="10"/>
      <c r="AE49" s="10"/>
      <c r="AF49" s="10"/>
      <c r="AG49" s="10"/>
      <c r="AH49" s="10"/>
      <c r="AI49" s="13"/>
      <c r="AJ49" s="11"/>
    </row>
    <row r="50" spans="26:36" x14ac:dyDescent="0.25">
      <c r="Z50" s="10" t="str">
        <f t="shared" si="4"/>
        <v/>
      </c>
      <c r="AA50" s="10"/>
      <c r="AB50" s="10"/>
      <c r="AC50" s="10"/>
      <c r="AD50" s="10"/>
      <c r="AE50" s="10"/>
      <c r="AF50" s="10"/>
      <c r="AG50" s="10"/>
      <c r="AH50" s="10"/>
      <c r="AI50" s="13"/>
      <c r="AJ50" s="11"/>
    </row>
    <row r="51" spans="26:36" x14ac:dyDescent="0.25">
      <c r="Z51" s="10" t="str">
        <f t="shared" si="4"/>
        <v/>
      </c>
      <c r="AA51" s="10"/>
      <c r="AB51" s="10"/>
      <c r="AC51" s="10"/>
      <c r="AD51" s="10"/>
      <c r="AE51" s="10"/>
      <c r="AF51" s="10"/>
      <c r="AG51" s="10"/>
      <c r="AH51" s="10"/>
      <c r="AI51" s="13"/>
      <c r="AJ51" s="11"/>
    </row>
    <row r="52" spans="26:36" x14ac:dyDescent="0.25">
      <c r="Z52" s="10" t="str">
        <f t="shared" si="4"/>
        <v/>
      </c>
      <c r="AA52" s="10"/>
      <c r="AB52" s="10"/>
      <c r="AC52" s="10"/>
      <c r="AD52" s="10"/>
      <c r="AE52" s="10"/>
      <c r="AF52" s="10"/>
      <c r="AG52" s="10"/>
      <c r="AH52" s="10"/>
      <c r="AI52" s="13"/>
      <c r="AJ52" s="11"/>
    </row>
    <row r="53" spans="26:36" x14ac:dyDescent="0.25">
      <c r="Z53" s="10" t="str">
        <f t="shared" si="4"/>
        <v/>
      </c>
      <c r="AA53" s="10"/>
      <c r="AB53" s="10"/>
      <c r="AC53" s="10"/>
      <c r="AD53" s="10"/>
      <c r="AE53" s="10"/>
      <c r="AF53" s="10"/>
      <c r="AG53" s="10"/>
      <c r="AH53" s="10"/>
      <c r="AI53" s="13"/>
      <c r="AJ53" s="11"/>
    </row>
    <row r="54" spans="26:36" x14ac:dyDescent="0.25">
      <c r="Z54" s="10" t="str">
        <f t="shared" si="4"/>
        <v/>
      </c>
      <c r="AA54" s="10"/>
      <c r="AB54" s="10"/>
      <c r="AC54" s="10"/>
      <c r="AD54" s="10"/>
      <c r="AE54" s="10"/>
      <c r="AF54" s="10"/>
      <c r="AG54" s="10"/>
      <c r="AH54" s="10"/>
      <c r="AI54" s="13"/>
      <c r="AJ54" s="11"/>
    </row>
    <row r="55" spans="26:36" x14ac:dyDescent="0.25">
      <c r="Z55" s="10" t="str">
        <f t="shared" si="4"/>
        <v/>
      </c>
      <c r="AA55" s="10"/>
      <c r="AB55" s="10"/>
      <c r="AC55" s="10"/>
      <c r="AD55" s="10"/>
      <c r="AE55" s="10"/>
      <c r="AF55" s="10"/>
      <c r="AG55" s="10"/>
      <c r="AH55" s="10"/>
      <c r="AI55" s="13"/>
      <c r="AJ55" s="11"/>
    </row>
    <row r="56" spans="26:36" x14ac:dyDescent="0.25">
      <c r="Z56" s="10" t="str">
        <f t="shared" si="4"/>
        <v/>
      </c>
      <c r="AA56" s="10"/>
      <c r="AB56" s="10"/>
      <c r="AC56" s="10"/>
      <c r="AD56" s="10"/>
      <c r="AE56" s="10"/>
      <c r="AF56" s="10"/>
      <c r="AG56" s="10"/>
      <c r="AH56" s="10"/>
      <c r="AI56" s="13"/>
      <c r="AJ56" s="11"/>
    </row>
    <row r="57" spans="26:36" x14ac:dyDescent="0.25">
      <c r="Z57" s="10" t="str">
        <f t="shared" si="4"/>
        <v/>
      </c>
      <c r="AA57" s="10"/>
      <c r="AB57" s="10"/>
      <c r="AC57" s="10"/>
      <c r="AD57" s="10"/>
      <c r="AE57" s="10"/>
      <c r="AF57" s="10"/>
      <c r="AG57" s="10"/>
      <c r="AH57" s="10"/>
      <c r="AI57" s="13"/>
      <c r="AJ57" s="11"/>
    </row>
    <row r="58" spans="26:36" x14ac:dyDescent="0.25">
      <c r="Z58" s="10" t="str">
        <f t="shared" si="4"/>
        <v/>
      </c>
      <c r="AA58" s="10"/>
      <c r="AB58" s="10"/>
      <c r="AC58" s="10"/>
      <c r="AD58" s="10"/>
      <c r="AE58" s="10"/>
      <c r="AF58" s="10"/>
      <c r="AG58" s="10"/>
      <c r="AH58" s="10"/>
      <c r="AI58" s="13"/>
      <c r="AJ58" s="11"/>
    </row>
    <row r="59" spans="26:36" x14ac:dyDescent="0.25">
      <c r="Z59" s="10" t="str">
        <f t="shared" si="4"/>
        <v/>
      </c>
      <c r="AA59" s="10"/>
      <c r="AB59" s="10"/>
      <c r="AC59" s="10"/>
      <c r="AD59" s="10"/>
      <c r="AE59" s="10"/>
      <c r="AF59" s="10"/>
      <c r="AG59" s="10"/>
      <c r="AH59" s="10"/>
      <c r="AI59" s="13"/>
      <c r="AJ59" s="11"/>
    </row>
    <row r="60" spans="26:36" x14ac:dyDescent="0.25">
      <c r="Z60" s="10" t="str">
        <f t="shared" si="4"/>
        <v/>
      </c>
      <c r="AA60" s="10"/>
      <c r="AB60" s="10"/>
      <c r="AC60" s="10"/>
      <c r="AD60" s="10"/>
      <c r="AE60" s="10"/>
      <c r="AF60" s="10"/>
      <c r="AG60" s="10"/>
      <c r="AH60" s="10"/>
      <c r="AI60" s="13"/>
      <c r="AJ60" s="11"/>
    </row>
    <row r="61" spans="26:36" x14ac:dyDescent="0.25">
      <c r="Z61" s="10" t="str">
        <f t="shared" si="4"/>
        <v/>
      </c>
      <c r="AA61" s="10"/>
      <c r="AB61" s="10"/>
      <c r="AC61" s="10"/>
      <c r="AD61" s="10"/>
      <c r="AE61" s="10"/>
      <c r="AF61" s="10"/>
      <c r="AG61" s="10"/>
      <c r="AH61" s="10"/>
      <c r="AI61" s="13"/>
      <c r="AJ61" s="11"/>
    </row>
    <row r="62" spans="26:36" x14ac:dyDescent="0.25">
      <c r="Z62" s="10" t="str">
        <f t="shared" si="4"/>
        <v/>
      </c>
      <c r="AA62" s="10"/>
      <c r="AB62" s="10"/>
      <c r="AC62" s="10"/>
      <c r="AD62" s="10"/>
      <c r="AE62" s="10"/>
      <c r="AF62" s="10"/>
      <c r="AG62" s="10"/>
      <c r="AH62" s="10"/>
      <c r="AI62" s="13"/>
      <c r="AJ62" s="11"/>
    </row>
    <row r="63" spans="26:36" x14ac:dyDescent="0.25">
      <c r="Z63" s="10" t="str">
        <f t="shared" si="4"/>
        <v/>
      </c>
      <c r="AA63" s="10"/>
      <c r="AB63" s="10"/>
      <c r="AC63" s="10"/>
      <c r="AD63" s="10"/>
      <c r="AE63" s="10"/>
      <c r="AF63" s="10"/>
      <c r="AG63" s="10"/>
      <c r="AH63" s="10"/>
      <c r="AI63" s="13"/>
      <c r="AJ63" s="11"/>
    </row>
    <row r="64" spans="26:36" x14ac:dyDescent="0.25">
      <c r="Z64" s="10" t="str">
        <f t="shared" si="4"/>
        <v/>
      </c>
      <c r="AA64" s="10"/>
      <c r="AB64" s="10"/>
      <c r="AC64" s="10"/>
      <c r="AD64" s="10"/>
      <c r="AE64" s="10"/>
      <c r="AF64" s="10"/>
      <c r="AG64" s="10"/>
      <c r="AH64" s="10"/>
      <c r="AI64" s="13"/>
      <c r="AJ64" s="11"/>
    </row>
    <row r="65" spans="26:36" x14ac:dyDescent="0.25">
      <c r="Z65" s="10" t="str">
        <f t="shared" si="4"/>
        <v/>
      </c>
      <c r="AA65" s="10"/>
      <c r="AB65" s="10"/>
      <c r="AC65" s="10"/>
      <c r="AD65" s="10"/>
      <c r="AE65" s="10"/>
      <c r="AF65" s="10"/>
      <c r="AG65" s="10"/>
      <c r="AH65" s="10"/>
      <c r="AI65" s="13"/>
      <c r="AJ65" s="11"/>
    </row>
    <row r="66" spans="26:36" x14ac:dyDescent="0.25">
      <c r="Z66" s="10" t="str">
        <f t="shared" si="4"/>
        <v/>
      </c>
      <c r="AA66" s="10"/>
      <c r="AB66" s="10"/>
      <c r="AC66" s="10"/>
      <c r="AD66" s="10"/>
      <c r="AE66" s="10"/>
      <c r="AF66" s="10"/>
      <c r="AG66" s="10"/>
      <c r="AH66" s="10"/>
      <c r="AI66" s="13"/>
      <c r="AJ66" s="11"/>
    </row>
    <row r="67" spans="26:36" x14ac:dyDescent="0.25">
      <c r="Z67" s="10" t="str">
        <f t="shared" si="4"/>
        <v/>
      </c>
      <c r="AA67" s="10"/>
      <c r="AB67" s="10"/>
      <c r="AC67" s="10"/>
      <c r="AD67" s="10"/>
      <c r="AE67" s="10"/>
      <c r="AF67" s="10"/>
      <c r="AG67" s="10"/>
      <c r="AH67" s="10"/>
      <c r="AI67" s="13"/>
      <c r="AJ67" s="11"/>
    </row>
  </sheetData>
  <mergeCells count="6">
    <mergeCell ref="A16:B16"/>
    <mergeCell ref="A6:B7"/>
    <mergeCell ref="C6:G6"/>
    <mergeCell ref="H6:H7"/>
    <mergeCell ref="I6:J6"/>
    <mergeCell ref="I7:J7"/>
  </mergeCells>
  <conditionalFormatting sqref="L19:L46">
    <cfRule type="cellIs" dxfId="2" priority="1" operator="greaterThan">
      <formula>100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5 класс</vt:lpstr>
      <vt:lpstr>6 класс</vt:lpstr>
      <vt:lpstr>7 класс</vt:lpstr>
      <vt:lpstr>8 класс</vt:lpstr>
      <vt:lpstr>9 класс</vt:lpstr>
      <vt:lpstr>10 класс</vt:lpstr>
      <vt:lpstr>11 класс</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2020-11-17T10:30:17Z</dcterms:modified>
</cp:coreProperties>
</file>